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Volumes/Data/DATA VIKTOR 2020/KIB AUDITED 2019 PRINT/"/>
    </mc:Choice>
  </mc:AlternateContent>
  <xr:revisionPtr revIDLastSave="0" documentId="13_ncr:1_{219DB9F8-49B2-A547-82CC-8C24A82B65DE}" xr6:coauthVersionLast="45" xr6:coauthVersionMax="45" xr10:uidLastSave="{00000000-0000-0000-0000-000000000000}"/>
  <bookViews>
    <workbookView xWindow="0" yWindow="0" windowWidth="25600" windowHeight="16000" activeTab="2" xr2:uid="{00000000-000D-0000-FFFF-FFFF00000000}"/>
  </bookViews>
  <sheets>
    <sheet name="MASA MANFAAT" sheetId="17" state="hidden" r:id="rId1"/>
    <sheet name="KIB A (MASTER)" sheetId="30" state="hidden" r:id="rId2"/>
    <sheet name="KIB A" sheetId="2" r:id="rId3"/>
    <sheet name="KIB B MASTER" sheetId="3" state="hidden" r:id="rId4"/>
    <sheet name="KIB B " sheetId="18" r:id="rId5"/>
    <sheet name="KIB B DIBAWAH KAPITALISASI" sheetId="19" state="hidden" r:id="rId6"/>
    <sheet name="KIB C MASTER" sheetId="4" state="hidden" r:id="rId7"/>
    <sheet name="KIB C " sheetId="26" r:id="rId8"/>
    <sheet name="KIB C DIBAWAH KAPITALISASI" sheetId="25" state="hidden" r:id="rId9"/>
    <sheet name="KIB C BUKAN KATEGORI ASET" sheetId="27" state="hidden" r:id="rId10"/>
    <sheet name="KIB D MASTER" sheetId="5" state="hidden" r:id="rId11"/>
    <sheet name="KIB D " sheetId="22" r:id="rId12"/>
    <sheet name="KIB D DIBAWAH KAPITALISASI" sheetId="23" state="hidden" r:id="rId13"/>
    <sheet name="KIB E" sheetId="6" r:id="rId14"/>
    <sheet name="KIB F" sheetId="7" r:id="rId15"/>
    <sheet name="KIB F (2)" sheetId="28" state="hidden" r:id="rId16"/>
    <sheet name="KIB B&lt;300000" sheetId="16" state="hidden" r:id="rId17"/>
    <sheet name="Sheet1" sheetId="15" state="hidden" r:id="rId18"/>
  </sheets>
  <externalReferences>
    <externalReference r:id="rId19"/>
    <externalReference r:id="rId20"/>
  </externalReferences>
  <definedNames>
    <definedName name="_xlnm._FilterDatabase" localSheetId="2" hidden="1">'KIB A'!$A$9:$N$56</definedName>
    <definedName name="_xlnm._FilterDatabase" localSheetId="1" hidden="1">'KIB A (MASTER)'!$A$9:$N$56</definedName>
    <definedName name="_xlnm._FilterDatabase" localSheetId="4" hidden="1">'KIB B '!$A$9:$P$236</definedName>
    <definedName name="_xlnm._FilterDatabase" localSheetId="5" hidden="1">'KIB B DIBAWAH KAPITALISASI'!$A$9:$P$81</definedName>
    <definedName name="_xlnm._FilterDatabase" localSheetId="3" hidden="1">'KIB B MASTER'!$A$9:$P$234</definedName>
    <definedName name="_xlnm._FilterDatabase" localSheetId="16" hidden="1">'KIB B&lt;300000'!$B$9:$S$237</definedName>
    <definedName name="_xlnm._FilterDatabase" localSheetId="7" hidden="1">'KIB C '!$A$9:$Q$110</definedName>
    <definedName name="_xlnm._FilterDatabase" localSheetId="11" hidden="1">'KIB D '!$A$9:$Q$30</definedName>
    <definedName name="filterdinamis">OFFSET('[1]Dinamic Filtering'!$H$2,,,COUNTIF('[1]Dinamic Filtering'!$H$2:$H$7951,"?*"))</definedName>
    <definedName name="kelompok" localSheetId="0">'[1]kode barang'!$B$2:$C$99</definedName>
    <definedName name="kelompok">'[2]kode barang'!$B$2:$C$103</definedName>
    <definedName name="MASAMANFAAT" localSheetId="0">'[1]kode barang'!$B$4:$E$100</definedName>
    <definedName name="MASAMANFAAT">'[2]kode barang'!$B$4:$E$103</definedName>
    <definedName name="_xlnm.Print_Area" localSheetId="2">'KIB A'!$A$1:$N$69</definedName>
    <definedName name="_xlnm.Print_Area" localSheetId="1">'KIB A (MASTER)'!$A$1:$N$69</definedName>
    <definedName name="_xlnm.Print_Area" localSheetId="4">'KIB B '!$A$1:$P$248</definedName>
    <definedName name="_xlnm.Print_Area" localSheetId="5">'KIB B DIBAWAH KAPITALISASI'!$A$1:$P$92</definedName>
    <definedName name="_xlnm.Print_Area" localSheetId="3">'KIB B MASTER'!$A$1:$P$245</definedName>
    <definedName name="_xlnm.Print_Area" localSheetId="16">'KIB B&lt;300000'!$B$1:$Q$248</definedName>
    <definedName name="_xlnm.Print_Area" localSheetId="7">'KIB C '!$A$1:$BF$126</definedName>
    <definedName name="_xlnm.Print_Area" localSheetId="9">'KIB C BUKAN KATEGORI ASET'!$A$1:$BF$30</definedName>
    <definedName name="_xlnm.Print_Area" localSheetId="8">'KIB C DIBAWAH KAPITALISASI'!$A$1:$BF$31</definedName>
    <definedName name="_xlnm.Print_Area" localSheetId="6">'KIB C MASTER'!$A$1:$BF$155</definedName>
    <definedName name="_xlnm.Print_Area" localSheetId="11">'KIB D '!$A$1:$Q$46</definedName>
    <definedName name="_xlnm.Print_Area" localSheetId="12">'KIB D DIBAWAH KAPITALISASI'!$A$1:$Q$31</definedName>
    <definedName name="_xlnm.Print_Area" localSheetId="10">'KIB D MASTER'!$A$1:$Q$42</definedName>
    <definedName name="_xlnm.Print_Area" localSheetId="13">'KIB E'!$A$1:$P$32</definedName>
    <definedName name="_xlnm.Print_Area" localSheetId="14">'KIB F'!$A$1:$O$34</definedName>
    <definedName name="_xlnm.Print_Area" localSheetId="15">'KIB F (2)'!$A$1:$O$35</definedName>
    <definedName name="_xlnm.Print_Titles" localSheetId="2">'KIB A'!$6:$10</definedName>
    <definedName name="_xlnm.Print_Titles" localSheetId="1">'KIB A (MASTER)'!$6:$10</definedName>
    <definedName name="_xlnm.Print_Titles" localSheetId="4">'KIB B '!$6:$10</definedName>
    <definedName name="_xlnm.Print_Titles" localSheetId="5">'KIB B DIBAWAH KAPITALISASI'!$6:$10</definedName>
    <definedName name="_xlnm.Print_Titles" localSheetId="3">'KIB B MASTER'!$6:$10</definedName>
    <definedName name="_xlnm.Print_Titles" localSheetId="16">'KIB B&lt;300000'!$1:$9</definedName>
    <definedName name="_xlnm.Print_Titles" localSheetId="7">'KIB C '!$6:$10</definedName>
    <definedName name="_xlnm.Print_Titles" localSheetId="9">'KIB C BUKAN KATEGORI ASET'!$6:$10</definedName>
    <definedName name="_xlnm.Print_Titles" localSheetId="8">'KIB C DIBAWAH KAPITALISASI'!$6:$10</definedName>
    <definedName name="_xlnm.Print_Titles" localSheetId="6">'KIB C MASTER'!$6:$10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2" l="1"/>
  <c r="P12" i="2" s="1"/>
  <c r="M58" i="30"/>
  <c r="M12" i="30"/>
  <c r="O29" i="18" l="1"/>
  <c r="P82" i="26" l="1"/>
  <c r="P24" i="26" l="1"/>
  <c r="N13" i="7" l="1"/>
  <c r="O221" i="18"/>
  <c r="O178" i="18"/>
  <c r="AB184" i="18"/>
  <c r="W184" i="18" s="1"/>
  <c r="O37" i="18"/>
  <c r="AB170" i="18"/>
  <c r="O186" i="18"/>
  <c r="U184" i="18" l="1"/>
  <c r="O15" i="18" l="1"/>
  <c r="O12" i="18" l="1"/>
  <c r="AF15" i="18"/>
  <c r="AA221" i="18"/>
  <c r="N13" i="28"/>
  <c r="R13" i="28" s="1"/>
  <c r="Q13" i="28"/>
  <c r="AC14" i="27"/>
  <c r="V14" i="27"/>
  <c r="R14" i="27"/>
  <c r="T14" i="27" s="1"/>
  <c r="U14" i="27" s="1"/>
  <c r="S14" i="27"/>
  <c r="X14" i="27"/>
  <c r="P13" i="27"/>
  <c r="P13" i="25"/>
  <c r="P64" i="26"/>
  <c r="P63" i="26"/>
  <c r="P62" i="26"/>
  <c r="P60" i="26"/>
  <c r="P59" i="26"/>
  <c r="P58" i="26"/>
  <c r="P57" i="26"/>
  <c r="P56" i="26"/>
  <c r="P54" i="26"/>
  <c r="P53" i="26"/>
  <c r="P52" i="26"/>
  <c r="P41" i="26"/>
  <c r="P40" i="26"/>
  <c r="P39" i="26"/>
  <c r="P36" i="26"/>
  <c r="P35" i="26"/>
  <c r="P34" i="26"/>
  <c r="P33" i="26"/>
  <c r="P32" i="26"/>
  <c r="P31" i="26"/>
  <c r="P30" i="26"/>
  <c r="P29" i="26"/>
  <c r="P28" i="26"/>
  <c r="P27" i="26"/>
  <c r="P26" i="26"/>
  <c r="P25" i="26"/>
  <c r="P90" i="26"/>
  <c r="R88" i="26"/>
  <c r="T88" i="26" s="1"/>
  <c r="U88" i="26" s="1"/>
  <c r="AA88" i="26" s="1"/>
  <c r="AC88" i="26"/>
  <c r="R87" i="26"/>
  <c r="T87" i="26" s="1"/>
  <c r="U87" i="26" s="1"/>
  <c r="AA87" i="26" s="1"/>
  <c r="AB87" i="26" s="1"/>
  <c r="AC87" i="26"/>
  <c r="R86" i="26"/>
  <c r="T86" i="26" s="1"/>
  <c r="U86" i="26" s="1"/>
  <c r="AA86" i="26" s="1"/>
  <c r="AC86" i="26"/>
  <c r="R85" i="26"/>
  <c r="S85" i="26" s="1"/>
  <c r="AC85" i="26"/>
  <c r="R84" i="26"/>
  <c r="T84" i="26" s="1"/>
  <c r="U84" i="26" s="1"/>
  <c r="AA84" i="26" s="1"/>
  <c r="AB84" i="26" s="1"/>
  <c r="AC84" i="26"/>
  <c r="R83" i="26"/>
  <c r="T83" i="26" s="1"/>
  <c r="U83" i="26" s="1"/>
  <c r="AA83" i="26" s="1"/>
  <c r="AB83" i="26" s="1"/>
  <c r="AC83" i="26"/>
  <c r="AC81" i="26"/>
  <c r="V81" i="26" s="1"/>
  <c r="R81" i="26"/>
  <c r="T81" i="26" s="1"/>
  <c r="U81" i="26" s="1"/>
  <c r="AC80" i="26"/>
  <c r="V80" i="26" s="1"/>
  <c r="R80" i="26"/>
  <c r="T80" i="26" s="1"/>
  <c r="U80" i="26" s="1"/>
  <c r="AC79" i="26"/>
  <c r="V79" i="26" s="1"/>
  <c r="R79" i="26"/>
  <c r="T79" i="26" s="1"/>
  <c r="U79" i="26" s="1"/>
  <c r="AC78" i="26"/>
  <c r="V78" i="26" s="1"/>
  <c r="R78" i="26"/>
  <c r="S78" i="26" s="1"/>
  <c r="AC77" i="26"/>
  <c r="V77" i="26" s="1"/>
  <c r="R77" i="26"/>
  <c r="T77" i="26" s="1"/>
  <c r="AC76" i="26"/>
  <c r="V76" i="26" s="1"/>
  <c r="R76" i="26"/>
  <c r="S76" i="26" s="1"/>
  <c r="AC75" i="26"/>
  <c r="R75" i="26"/>
  <c r="S75" i="26" s="1"/>
  <c r="AC74" i="26"/>
  <c r="V74" i="26" s="1"/>
  <c r="R74" i="26"/>
  <c r="T74" i="26" s="1"/>
  <c r="U74" i="26" s="1"/>
  <c r="AC73" i="26"/>
  <c r="V73" i="26" s="1"/>
  <c r="R73" i="26"/>
  <c r="S73" i="26" s="1"/>
  <c r="AC72" i="26"/>
  <c r="V72" i="26" s="1"/>
  <c r="R72" i="26"/>
  <c r="T72" i="26" s="1"/>
  <c r="U72" i="26" s="1"/>
  <c r="AC71" i="26"/>
  <c r="X71" i="26" s="1"/>
  <c r="R71" i="26"/>
  <c r="T71" i="26" s="1"/>
  <c r="U71" i="26" s="1"/>
  <c r="AC70" i="26"/>
  <c r="V70" i="26" s="1"/>
  <c r="R70" i="26"/>
  <c r="T70" i="26" s="1"/>
  <c r="U70" i="26" s="1"/>
  <c r="AC69" i="26"/>
  <c r="V69" i="26" s="1"/>
  <c r="R69" i="26"/>
  <c r="S69" i="26" s="1"/>
  <c r="AC68" i="26"/>
  <c r="V68" i="26" s="1"/>
  <c r="R68" i="26"/>
  <c r="S68" i="26" s="1"/>
  <c r="AC67" i="26"/>
  <c r="V67" i="26" s="1"/>
  <c r="R67" i="26"/>
  <c r="S67" i="26" s="1"/>
  <c r="AC66" i="26"/>
  <c r="V66" i="26" s="1"/>
  <c r="R66" i="26"/>
  <c r="T66" i="26" s="1"/>
  <c r="U66" i="26" s="1"/>
  <c r="AC65" i="26"/>
  <c r="V65" i="26" s="1"/>
  <c r="R65" i="26"/>
  <c r="S65" i="26" s="1"/>
  <c r="AC64" i="26"/>
  <c r="X64" i="26" s="1"/>
  <c r="R64" i="26"/>
  <c r="S64" i="26" s="1"/>
  <c r="AC63" i="26"/>
  <c r="V63" i="26" s="1"/>
  <c r="R63" i="26"/>
  <c r="T63" i="26" s="1"/>
  <c r="U63" i="26" s="1"/>
  <c r="AC62" i="26"/>
  <c r="X62" i="26" s="1"/>
  <c r="R62" i="26"/>
  <c r="T62" i="26" s="1"/>
  <c r="U62" i="26" s="1"/>
  <c r="AC61" i="26"/>
  <c r="X61" i="26" s="1"/>
  <c r="R61" i="26"/>
  <c r="T61" i="26" s="1"/>
  <c r="U61" i="26" s="1"/>
  <c r="AC60" i="26"/>
  <c r="X60" i="26" s="1"/>
  <c r="R60" i="26"/>
  <c r="S60" i="26" s="1"/>
  <c r="AC59" i="26"/>
  <c r="V59" i="26" s="1"/>
  <c r="R59" i="26"/>
  <c r="S59" i="26" s="1"/>
  <c r="AC58" i="26"/>
  <c r="V58" i="26" s="1"/>
  <c r="R58" i="26"/>
  <c r="T58" i="26" s="1"/>
  <c r="U58" i="26" s="1"/>
  <c r="AC57" i="26"/>
  <c r="X57" i="26" s="1"/>
  <c r="R57" i="26"/>
  <c r="S57" i="26" s="1"/>
  <c r="AC56" i="26"/>
  <c r="V56" i="26" s="1"/>
  <c r="R56" i="26"/>
  <c r="AC55" i="26"/>
  <c r="R55" i="26"/>
  <c r="T55" i="26" s="1"/>
  <c r="U55" i="26" s="1"/>
  <c r="AC54" i="26"/>
  <c r="X54" i="26" s="1"/>
  <c r="R54" i="26"/>
  <c r="T54" i="26" s="1"/>
  <c r="U54" i="26" s="1"/>
  <c r="AC53" i="26"/>
  <c r="X53" i="26" s="1"/>
  <c r="R53" i="26"/>
  <c r="T53" i="26" s="1"/>
  <c r="U53" i="26" s="1"/>
  <c r="AC52" i="26"/>
  <c r="V52" i="26" s="1"/>
  <c r="R52" i="26"/>
  <c r="S52" i="26" s="1"/>
  <c r="AC51" i="26"/>
  <c r="V51" i="26" s="1"/>
  <c r="R51" i="26"/>
  <c r="T51" i="26" s="1"/>
  <c r="U51" i="26" s="1"/>
  <c r="AC50" i="26"/>
  <c r="X50" i="26" s="1"/>
  <c r="R50" i="26"/>
  <c r="AC49" i="26"/>
  <c r="V49" i="26" s="1"/>
  <c r="R49" i="26"/>
  <c r="S49" i="26" s="1"/>
  <c r="AC48" i="26"/>
  <c r="V48" i="26" s="1"/>
  <c r="R48" i="26"/>
  <c r="T48" i="26" s="1"/>
  <c r="U48" i="26" s="1"/>
  <c r="AC47" i="26"/>
  <c r="V47" i="26" s="1"/>
  <c r="R47" i="26"/>
  <c r="S47" i="26" s="1"/>
  <c r="AC46" i="26"/>
  <c r="V46" i="26" s="1"/>
  <c r="R46" i="26"/>
  <c r="AC45" i="26"/>
  <c r="X45" i="26" s="1"/>
  <c r="R45" i="26"/>
  <c r="S45" i="26" s="1"/>
  <c r="AC44" i="26"/>
  <c r="V44" i="26" s="1"/>
  <c r="R44" i="26"/>
  <c r="T44" i="26" s="1"/>
  <c r="U44" i="26" s="1"/>
  <c r="AC43" i="26"/>
  <c r="V43" i="26" s="1"/>
  <c r="R43" i="26"/>
  <c r="S43" i="26" s="1"/>
  <c r="AC42" i="26"/>
  <c r="V42" i="26" s="1"/>
  <c r="R42" i="26"/>
  <c r="AC41" i="26"/>
  <c r="V41" i="26" s="1"/>
  <c r="R41" i="26"/>
  <c r="S41" i="26" s="1"/>
  <c r="AC40" i="26"/>
  <c r="V40" i="26" s="1"/>
  <c r="R40" i="26"/>
  <c r="T40" i="26" s="1"/>
  <c r="AC39" i="26"/>
  <c r="V39" i="26" s="1"/>
  <c r="R39" i="26"/>
  <c r="S39" i="26" s="1"/>
  <c r="AC38" i="26"/>
  <c r="R38" i="26"/>
  <c r="T38" i="26" s="1"/>
  <c r="U38" i="26" s="1"/>
  <c r="AC37" i="26"/>
  <c r="V37" i="26" s="1"/>
  <c r="R37" i="26"/>
  <c r="S37" i="26" s="1"/>
  <c r="AC36" i="26"/>
  <c r="X36" i="26" s="1"/>
  <c r="R36" i="26"/>
  <c r="T36" i="26" s="1"/>
  <c r="U36" i="26" s="1"/>
  <c r="AC35" i="26"/>
  <c r="V35" i="26" s="1"/>
  <c r="R35" i="26"/>
  <c r="S35" i="26" s="1"/>
  <c r="AC34" i="26"/>
  <c r="V34" i="26" s="1"/>
  <c r="R34" i="26"/>
  <c r="AC33" i="26"/>
  <c r="V33" i="26" s="1"/>
  <c r="R33" i="26"/>
  <c r="T33" i="26" s="1"/>
  <c r="U33" i="26" s="1"/>
  <c r="AC32" i="26"/>
  <c r="V32" i="26" s="1"/>
  <c r="R32" i="26"/>
  <c r="AC31" i="26"/>
  <c r="V31" i="26" s="1"/>
  <c r="R31" i="26"/>
  <c r="AC30" i="26"/>
  <c r="R30" i="26"/>
  <c r="T30" i="26" s="1"/>
  <c r="U30" i="26" s="1"/>
  <c r="AC29" i="26"/>
  <c r="V29" i="26" s="1"/>
  <c r="R29" i="26"/>
  <c r="T29" i="26" s="1"/>
  <c r="U29" i="26" s="1"/>
  <c r="AC28" i="26"/>
  <c r="X28" i="26" s="1"/>
  <c r="R28" i="26"/>
  <c r="AC27" i="26"/>
  <c r="V27" i="26" s="1"/>
  <c r="R27" i="26"/>
  <c r="AC26" i="26"/>
  <c r="R26" i="26"/>
  <c r="S26" i="26" s="1"/>
  <c r="AC25" i="26"/>
  <c r="R25" i="26"/>
  <c r="S25" i="26" s="1"/>
  <c r="AC24" i="26"/>
  <c r="V24" i="26" s="1"/>
  <c r="R24" i="26"/>
  <c r="S24" i="26" s="1"/>
  <c r="AC23" i="26"/>
  <c r="V23" i="26" s="1"/>
  <c r="R23" i="26"/>
  <c r="T23" i="26" s="1"/>
  <c r="U23" i="26" s="1"/>
  <c r="AC22" i="26"/>
  <c r="V22" i="26" s="1"/>
  <c r="R22" i="26"/>
  <c r="S22" i="26" s="1"/>
  <c r="AC21" i="26"/>
  <c r="X21" i="26" s="1"/>
  <c r="R21" i="26"/>
  <c r="S21" i="26" s="1"/>
  <c r="AC20" i="26"/>
  <c r="V20" i="26" s="1"/>
  <c r="R20" i="26"/>
  <c r="S20" i="26" s="1"/>
  <c r="AC19" i="26"/>
  <c r="V19" i="26" s="1"/>
  <c r="R19" i="26"/>
  <c r="AC18" i="26"/>
  <c r="V18" i="26" s="1"/>
  <c r="R18" i="26"/>
  <c r="S18" i="26" s="1"/>
  <c r="AC17" i="26"/>
  <c r="V17" i="26" s="1"/>
  <c r="R17" i="26"/>
  <c r="T17" i="26" s="1"/>
  <c r="U17" i="26" s="1"/>
  <c r="AC16" i="26"/>
  <c r="V16" i="26" s="1"/>
  <c r="R16" i="26"/>
  <c r="S16" i="26" s="1"/>
  <c r="AC15" i="26"/>
  <c r="V15" i="26" s="1"/>
  <c r="R15" i="26"/>
  <c r="S15" i="26" s="1"/>
  <c r="AC14" i="26"/>
  <c r="V14" i="26" s="1"/>
  <c r="R14" i="26"/>
  <c r="S14" i="26" s="1"/>
  <c r="AE12" i="25"/>
  <c r="AD12" i="25"/>
  <c r="AB12" i="25"/>
  <c r="AA12" i="25"/>
  <c r="Z12" i="25"/>
  <c r="Y12" i="25"/>
  <c r="W12" i="25"/>
  <c r="AE14" i="23"/>
  <c r="AD14" i="23"/>
  <c r="AB14" i="23"/>
  <c r="AB11" i="23" s="1"/>
  <c r="AA14" i="23"/>
  <c r="AA11" i="23"/>
  <c r="Z14" i="23"/>
  <c r="Z11" i="23"/>
  <c r="Y14" i="23"/>
  <c r="W14" i="23"/>
  <c r="W11" i="23" s="1"/>
  <c r="Y11" i="23"/>
  <c r="AE11" i="23"/>
  <c r="AD11" i="23"/>
  <c r="O18" i="22"/>
  <c r="AC16" i="22"/>
  <c r="R16" i="22"/>
  <c r="S16" i="22" s="1"/>
  <c r="AC15" i="22"/>
  <c r="V15" i="22" s="1"/>
  <c r="R15" i="22"/>
  <c r="O14" i="22"/>
  <c r="O21" i="19"/>
  <c r="AA81" i="19"/>
  <c r="AA80" i="19"/>
  <c r="AA79" i="19"/>
  <c r="AA78" i="19"/>
  <c r="AA77" i="19"/>
  <c r="AA76" i="19"/>
  <c r="AA75" i="19"/>
  <c r="V74" i="19"/>
  <c r="X74" i="19"/>
  <c r="Y74" i="19"/>
  <c r="Z74" i="19"/>
  <c r="AA74" i="19"/>
  <c r="AC74" i="19"/>
  <c r="AB72" i="19"/>
  <c r="W72" i="19" s="1"/>
  <c r="U72" i="19"/>
  <c r="Q72" i="19"/>
  <c r="R72" i="19" s="1"/>
  <c r="S72" i="19"/>
  <c r="T72" i="19" s="1"/>
  <c r="AB71" i="19"/>
  <c r="Q71" i="19"/>
  <c r="R71" i="19" s="1"/>
  <c r="S71" i="19"/>
  <c r="T71" i="19" s="1"/>
  <c r="O70" i="19"/>
  <c r="AB68" i="19"/>
  <c r="U68" i="19"/>
  <c r="Q68" i="19"/>
  <c r="W68" i="19"/>
  <c r="AB67" i="19"/>
  <c r="U67" i="19"/>
  <c r="Q67" i="19"/>
  <c r="W67" i="19"/>
  <c r="AB66" i="19"/>
  <c r="Q66" i="19"/>
  <c r="S66" i="19" s="1"/>
  <c r="T66" i="19" s="1"/>
  <c r="AB65" i="19"/>
  <c r="U65" i="19"/>
  <c r="Q65" i="19"/>
  <c r="S65" i="19"/>
  <c r="W65" i="19"/>
  <c r="R65" i="19"/>
  <c r="AB64" i="19"/>
  <c r="U64" i="19"/>
  <c r="Q64" i="19"/>
  <c r="S64" i="19" s="1"/>
  <c r="T64" i="19" s="1"/>
  <c r="R64" i="19"/>
  <c r="W64" i="19"/>
  <c r="AB63" i="19"/>
  <c r="U63" i="19"/>
  <c r="Q63" i="19"/>
  <c r="S63" i="19"/>
  <c r="T63" i="19" s="1"/>
  <c r="W63" i="19"/>
  <c r="R63" i="19"/>
  <c r="AB62" i="19"/>
  <c r="W62" i="19"/>
  <c r="U62" i="19"/>
  <c r="Q62" i="19"/>
  <c r="S62" i="19" s="1"/>
  <c r="T62" i="19" s="1"/>
  <c r="AB61" i="19"/>
  <c r="Q61" i="19"/>
  <c r="S61" i="19" s="1"/>
  <c r="T61" i="19" s="1"/>
  <c r="R61" i="19"/>
  <c r="AB60" i="19"/>
  <c r="U60" i="19"/>
  <c r="Q60" i="19"/>
  <c r="W60" i="19"/>
  <c r="AB59" i="19"/>
  <c r="U59" i="19"/>
  <c r="Q59" i="19"/>
  <c r="W59" i="19"/>
  <c r="AB58" i="19"/>
  <c r="Q58" i="19"/>
  <c r="S58" i="19" s="1"/>
  <c r="T58" i="19" s="1"/>
  <c r="AB57" i="19"/>
  <c r="U57" i="19"/>
  <c r="Q57" i="19"/>
  <c r="S57" i="19"/>
  <c r="V57" i="19" s="1"/>
  <c r="X57" i="19" s="1"/>
  <c r="Y57" i="19" s="1"/>
  <c r="W57" i="19"/>
  <c r="R57" i="19"/>
  <c r="AB56" i="19"/>
  <c r="U56" i="19"/>
  <c r="Q56" i="19"/>
  <c r="S56" i="19" s="1"/>
  <c r="R56" i="19"/>
  <c r="W56" i="19"/>
  <c r="AB55" i="19"/>
  <c r="U55" i="19"/>
  <c r="Q55" i="19"/>
  <c r="S55" i="19"/>
  <c r="T55" i="19" s="1"/>
  <c r="W55" i="19"/>
  <c r="R55" i="19"/>
  <c r="AB54" i="19"/>
  <c r="W54" i="19"/>
  <c r="U54" i="19"/>
  <c r="Q54" i="19"/>
  <c r="S54" i="19" s="1"/>
  <c r="AB53" i="19"/>
  <c r="Q53" i="19"/>
  <c r="S53" i="19" s="1"/>
  <c r="T53" i="19" s="1"/>
  <c r="R53" i="19"/>
  <c r="AB52" i="19"/>
  <c r="U52" i="19"/>
  <c r="Q52" i="19"/>
  <c r="W52" i="19"/>
  <c r="AB51" i="19"/>
  <c r="U51" i="19"/>
  <c r="Q51" i="19"/>
  <c r="W51" i="19"/>
  <c r="AB50" i="19"/>
  <c r="Q50" i="19"/>
  <c r="S50" i="19" s="1"/>
  <c r="T50" i="19" s="1"/>
  <c r="AB49" i="19"/>
  <c r="U49" i="19"/>
  <c r="Q49" i="19"/>
  <c r="S49" i="19"/>
  <c r="V49" i="19" s="1"/>
  <c r="W49" i="19"/>
  <c r="R49" i="19"/>
  <c r="AB48" i="19"/>
  <c r="U48" i="19"/>
  <c r="Q48" i="19"/>
  <c r="S48" i="19" s="1"/>
  <c r="R48" i="19"/>
  <c r="W48" i="19"/>
  <c r="AB47" i="19"/>
  <c r="U47" i="19"/>
  <c r="Q47" i="19"/>
  <c r="S47" i="19"/>
  <c r="W47" i="19"/>
  <c r="R47" i="19"/>
  <c r="AB46" i="19"/>
  <c r="W46" i="19"/>
  <c r="U46" i="19"/>
  <c r="Q46" i="19"/>
  <c r="S46" i="19" s="1"/>
  <c r="V46" i="19" s="1"/>
  <c r="AB45" i="19"/>
  <c r="Q45" i="19"/>
  <c r="S45" i="19" s="1"/>
  <c r="T45" i="19" s="1"/>
  <c r="R45" i="19"/>
  <c r="AB44" i="19"/>
  <c r="U44" i="19"/>
  <c r="Q44" i="19"/>
  <c r="W44" i="19"/>
  <c r="AB43" i="19"/>
  <c r="U43" i="19"/>
  <c r="Q43" i="19"/>
  <c r="W43" i="19"/>
  <c r="AB42" i="19"/>
  <c r="Q42" i="19"/>
  <c r="S42" i="19" s="1"/>
  <c r="T42" i="19" s="1"/>
  <c r="AB41" i="19"/>
  <c r="U41" i="19"/>
  <c r="Q41" i="19"/>
  <c r="S41" i="19"/>
  <c r="T41" i="19" s="1"/>
  <c r="W41" i="19"/>
  <c r="R41" i="19"/>
  <c r="AB40" i="19"/>
  <c r="U40" i="19"/>
  <c r="Q40" i="19"/>
  <c r="S40" i="19" s="1"/>
  <c r="T40" i="19" s="1"/>
  <c r="R40" i="19"/>
  <c r="W40" i="19"/>
  <c r="AB39" i="19"/>
  <c r="U39" i="19"/>
  <c r="Q39" i="19"/>
  <c r="S39" i="19"/>
  <c r="T39" i="19" s="1"/>
  <c r="W39" i="19"/>
  <c r="R39" i="19"/>
  <c r="AB38" i="19"/>
  <c r="W38" i="19"/>
  <c r="U38" i="19"/>
  <c r="Q38" i="19"/>
  <c r="S38" i="19" s="1"/>
  <c r="T38" i="19" s="1"/>
  <c r="AB37" i="19"/>
  <c r="Q37" i="19"/>
  <c r="S37" i="19" s="1"/>
  <c r="T37" i="19" s="1"/>
  <c r="R37" i="19"/>
  <c r="AB36" i="19"/>
  <c r="U36" i="19"/>
  <c r="Q36" i="19"/>
  <c r="W36" i="19"/>
  <c r="AB35" i="19"/>
  <c r="U35" i="19"/>
  <c r="Q35" i="19"/>
  <c r="AB34" i="19"/>
  <c r="Q34" i="19"/>
  <c r="R34" i="19" s="1"/>
  <c r="S34" i="19"/>
  <c r="AB33" i="19"/>
  <c r="U33" i="19" s="1"/>
  <c r="Q33" i="19"/>
  <c r="AB32" i="19"/>
  <c r="Q32" i="19"/>
  <c r="R32" i="19" s="1"/>
  <c r="S32" i="19"/>
  <c r="T32" i="19" s="1"/>
  <c r="AB31" i="19"/>
  <c r="U31" i="19" s="1"/>
  <c r="Q31" i="19"/>
  <c r="W31" i="19"/>
  <c r="AB30" i="19"/>
  <c r="W30" i="19" s="1"/>
  <c r="Q30" i="19"/>
  <c r="R30" i="19" s="1"/>
  <c r="S30" i="19"/>
  <c r="AB29" i="19"/>
  <c r="Q29" i="19"/>
  <c r="AB28" i="19"/>
  <c r="Q28" i="19"/>
  <c r="R28" i="19" s="1"/>
  <c r="S28" i="19"/>
  <c r="AB27" i="19"/>
  <c r="Q27" i="19"/>
  <c r="R27" i="19" s="1"/>
  <c r="S27" i="19"/>
  <c r="AB26" i="19"/>
  <c r="U26" i="19" s="1"/>
  <c r="Q26" i="19"/>
  <c r="AB25" i="19"/>
  <c r="Q25" i="19"/>
  <c r="R25" i="19" s="1"/>
  <c r="AB24" i="19"/>
  <c r="U24" i="19" s="1"/>
  <c r="Q24" i="19"/>
  <c r="W24" i="19"/>
  <c r="AB23" i="19"/>
  <c r="W23" i="19" s="1"/>
  <c r="U23" i="19"/>
  <c r="Q23" i="19"/>
  <c r="R23" i="19" s="1"/>
  <c r="S23" i="19"/>
  <c r="T23" i="19" s="1"/>
  <c r="AB22" i="19"/>
  <c r="Q22" i="19"/>
  <c r="R22" i="19" s="1"/>
  <c r="S22" i="19"/>
  <c r="T22" i="19" s="1"/>
  <c r="AA20" i="19"/>
  <c r="AA19" i="19"/>
  <c r="AA18" i="19"/>
  <c r="V17" i="19"/>
  <c r="X17" i="19"/>
  <c r="Y17" i="19"/>
  <c r="Z17" i="19"/>
  <c r="AA17" i="19"/>
  <c r="AC17" i="19"/>
  <c r="AA16" i="19"/>
  <c r="V15" i="19"/>
  <c r="X15" i="19"/>
  <c r="Y15" i="19"/>
  <c r="Z15" i="19"/>
  <c r="AA15" i="19"/>
  <c r="AC15" i="19"/>
  <c r="O12" i="19"/>
  <c r="AA236" i="18"/>
  <c r="AA235" i="18"/>
  <c r="AA234" i="18"/>
  <c r="AA220" i="18"/>
  <c r="AA219" i="18"/>
  <c r="AA218" i="18"/>
  <c r="AB188" i="18"/>
  <c r="W188" i="18" s="1"/>
  <c r="Q188" i="18"/>
  <c r="S188" i="18" s="1"/>
  <c r="T188" i="18" s="1"/>
  <c r="AB187" i="18"/>
  <c r="W187" i="18" s="1"/>
  <c r="Q187" i="18"/>
  <c r="R187" i="18" s="1"/>
  <c r="AB183" i="18"/>
  <c r="U183" i="18" s="1"/>
  <c r="Q183" i="18"/>
  <c r="S183" i="18" s="1"/>
  <c r="T183" i="18" s="1"/>
  <c r="AB182" i="18"/>
  <c r="U182" i="18" s="1"/>
  <c r="Q182" i="18"/>
  <c r="R182" i="18" s="1"/>
  <c r="AB181" i="18"/>
  <c r="W181" i="18" s="1"/>
  <c r="Q181" i="18"/>
  <c r="AB180" i="18"/>
  <c r="U180" i="18" s="1"/>
  <c r="Q180" i="18"/>
  <c r="S180" i="18" s="1"/>
  <c r="T180" i="18" s="1"/>
  <c r="AB179" i="18"/>
  <c r="U179" i="18" s="1"/>
  <c r="Q179" i="18"/>
  <c r="R179" i="18" s="1"/>
  <c r="Q169" i="18"/>
  <c r="S169" i="18" s="1"/>
  <c r="T169" i="18" s="1"/>
  <c r="AB169" i="18"/>
  <c r="Q168" i="18"/>
  <c r="S168" i="18" s="1"/>
  <c r="T168" i="18" s="1"/>
  <c r="AB168" i="18"/>
  <c r="Q167" i="18"/>
  <c r="S167" i="18" s="1"/>
  <c r="T167" i="18" s="1"/>
  <c r="X167" i="18" s="1"/>
  <c r="AB167" i="18"/>
  <c r="W167" i="18" s="1"/>
  <c r="Q166" i="18"/>
  <c r="S166" i="18" s="1"/>
  <c r="T166" i="18" s="1"/>
  <c r="X166" i="18" s="1"/>
  <c r="Z166" i="18" s="1"/>
  <c r="AB166" i="18"/>
  <c r="W166" i="18" s="1"/>
  <c r="AB165" i="18"/>
  <c r="U165" i="18" s="1"/>
  <c r="Q165" i="18"/>
  <c r="R165" i="18" s="1"/>
  <c r="AB164" i="18"/>
  <c r="Q164" i="18"/>
  <c r="S164" i="18" s="1"/>
  <c r="AB163" i="18"/>
  <c r="U163" i="18" s="1"/>
  <c r="Q163" i="18"/>
  <c r="S163" i="18" s="1"/>
  <c r="T163" i="18" s="1"/>
  <c r="AB162" i="18"/>
  <c r="U162" i="18" s="1"/>
  <c r="Q162" i="18"/>
  <c r="AB161" i="18"/>
  <c r="U161" i="18" s="1"/>
  <c r="Q161" i="18"/>
  <c r="S161" i="18" s="1"/>
  <c r="AB160" i="18"/>
  <c r="U160" i="18" s="1"/>
  <c r="Q160" i="18"/>
  <c r="R160" i="18" s="1"/>
  <c r="AB159" i="18"/>
  <c r="Q159" i="18"/>
  <c r="R159" i="18" s="1"/>
  <c r="AB158" i="18"/>
  <c r="W158" i="18" s="1"/>
  <c r="Q158" i="18"/>
  <c r="S158" i="18" s="1"/>
  <c r="T158" i="18" s="1"/>
  <c r="AB157" i="18"/>
  <c r="U157" i="18" s="1"/>
  <c r="Q157" i="18"/>
  <c r="S157" i="18" s="1"/>
  <c r="AB156" i="18"/>
  <c r="U156" i="18" s="1"/>
  <c r="Q156" i="18"/>
  <c r="AB155" i="18"/>
  <c r="W155" i="18" s="1"/>
  <c r="Q155" i="18"/>
  <c r="R155" i="18" s="1"/>
  <c r="AB154" i="18"/>
  <c r="W154" i="18" s="1"/>
  <c r="Q154" i="18"/>
  <c r="S154" i="18" s="1"/>
  <c r="T154" i="18" s="1"/>
  <c r="AB153" i="18"/>
  <c r="U153" i="18" s="1"/>
  <c r="Q153" i="18"/>
  <c r="S153" i="18" s="1"/>
  <c r="AB152" i="18"/>
  <c r="W152" i="18" s="1"/>
  <c r="Q152" i="18"/>
  <c r="AB151" i="18"/>
  <c r="U151" i="18" s="1"/>
  <c r="Q151" i="18"/>
  <c r="AB150" i="18"/>
  <c r="U150" i="18" s="1"/>
  <c r="Q150" i="18"/>
  <c r="AB149" i="18"/>
  <c r="U149" i="18" s="1"/>
  <c r="Q149" i="18"/>
  <c r="AB148" i="18"/>
  <c r="W148" i="18" s="1"/>
  <c r="Q148" i="18"/>
  <c r="AB147" i="18"/>
  <c r="W147" i="18" s="1"/>
  <c r="Q147" i="18"/>
  <c r="R147" i="18" s="1"/>
  <c r="AB146" i="18"/>
  <c r="W146" i="18" s="1"/>
  <c r="Q146" i="18"/>
  <c r="R146" i="18" s="1"/>
  <c r="AB145" i="18"/>
  <c r="U145" i="18" s="1"/>
  <c r="Q145" i="18"/>
  <c r="R145" i="18" s="1"/>
  <c r="AB144" i="18"/>
  <c r="U144" i="18" s="1"/>
  <c r="Q144" i="18"/>
  <c r="R144" i="18" s="1"/>
  <c r="AB143" i="18"/>
  <c r="Q143" i="18"/>
  <c r="AB142" i="18"/>
  <c r="Q142" i="18"/>
  <c r="R142" i="18" s="1"/>
  <c r="AB141" i="18"/>
  <c r="Q141" i="18"/>
  <c r="S141" i="18" s="1"/>
  <c r="T141" i="18" s="1"/>
  <c r="AB140" i="18"/>
  <c r="W140" i="18" s="1"/>
  <c r="Q140" i="18"/>
  <c r="S140" i="18" s="1"/>
  <c r="T140" i="18" s="1"/>
  <c r="AB139" i="18"/>
  <c r="W139" i="18" s="1"/>
  <c r="Q139" i="18"/>
  <c r="R139" i="18" s="1"/>
  <c r="AB138" i="18"/>
  <c r="W138" i="18" s="1"/>
  <c r="Q138" i="18"/>
  <c r="S138" i="18" s="1"/>
  <c r="T138" i="18" s="1"/>
  <c r="AB137" i="18"/>
  <c r="W137" i="18" s="1"/>
  <c r="Q137" i="18"/>
  <c r="R137" i="18" s="1"/>
  <c r="AB136" i="18"/>
  <c r="W136" i="18" s="1"/>
  <c r="Q136" i="18"/>
  <c r="AB135" i="18"/>
  <c r="U135" i="18" s="1"/>
  <c r="Q135" i="18"/>
  <c r="AB134" i="18"/>
  <c r="W134" i="18" s="1"/>
  <c r="Q134" i="18"/>
  <c r="R134" i="18" s="1"/>
  <c r="AB133" i="18"/>
  <c r="U133" i="18" s="1"/>
  <c r="Q133" i="18"/>
  <c r="R133" i="18" s="1"/>
  <c r="AB132" i="18"/>
  <c r="U132" i="18" s="1"/>
  <c r="Q132" i="18"/>
  <c r="R132" i="18" s="1"/>
  <c r="AB131" i="18"/>
  <c r="W131" i="18" s="1"/>
  <c r="Q131" i="18"/>
  <c r="S131" i="18" s="1"/>
  <c r="T131" i="18" s="1"/>
  <c r="AB130" i="18"/>
  <c r="W130" i="18" s="1"/>
  <c r="Q130" i="18"/>
  <c r="S130" i="18" s="1"/>
  <c r="T130" i="18" s="1"/>
  <c r="AB129" i="18"/>
  <c r="W129" i="18" s="1"/>
  <c r="Q129" i="18"/>
  <c r="S129" i="18" s="1"/>
  <c r="AB128" i="18"/>
  <c r="U128" i="18" s="1"/>
  <c r="Q128" i="18"/>
  <c r="S128" i="18" s="1"/>
  <c r="T128" i="18" s="1"/>
  <c r="AB127" i="18"/>
  <c r="W127" i="18" s="1"/>
  <c r="Q127" i="18"/>
  <c r="S127" i="18" s="1"/>
  <c r="T127" i="18" s="1"/>
  <c r="AB126" i="18"/>
  <c r="Q126" i="18"/>
  <c r="S126" i="18" s="1"/>
  <c r="T126" i="18" s="1"/>
  <c r="AB125" i="18"/>
  <c r="Q125" i="18"/>
  <c r="AB124" i="18"/>
  <c r="U124" i="18" s="1"/>
  <c r="Q124" i="18"/>
  <c r="S124" i="18" s="1"/>
  <c r="T124" i="18" s="1"/>
  <c r="AB123" i="18"/>
  <c r="U123" i="18" s="1"/>
  <c r="Q123" i="18"/>
  <c r="AB122" i="18"/>
  <c r="W122" i="18" s="1"/>
  <c r="Q122" i="18"/>
  <c r="S122" i="18" s="1"/>
  <c r="T122" i="18" s="1"/>
  <c r="AB121" i="18"/>
  <c r="U121" i="18" s="1"/>
  <c r="Q121" i="18"/>
  <c r="AB120" i="18"/>
  <c r="U120" i="18" s="1"/>
  <c r="Q120" i="18"/>
  <c r="S120" i="18" s="1"/>
  <c r="T120" i="18" s="1"/>
  <c r="AB119" i="18"/>
  <c r="Q119" i="18"/>
  <c r="R119" i="18" s="1"/>
  <c r="AB118" i="18"/>
  <c r="Q118" i="18"/>
  <c r="S118" i="18" s="1"/>
  <c r="T118" i="18" s="1"/>
  <c r="AB117" i="18"/>
  <c r="W117" i="18" s="1"/>
  <c r="Q117" i="18"/>
  <c r="R117" i="18" s="1"/>
  <c r="AB116" i="18"/>
  <c r="W116" i="18" s="1"/>
  <c r="Q116" i="18"/>
  <c r="S116" i="18" s="1"/>
  <c r="T116" i="18" s="1"/>
  <c r="AB115" i="18"/>
  <c r="W115" i="18" s="1"/>
  <c r="Q115" i="18"/>
  <c r="S115" i="18" s="1"/>
  <c r="T115" i="18" s="1"/>
  <c r="AB114" i="18"/>
  <c r="Q114" i="18"/>
  <c r="S114" i="18" s="1"/>
  <c r="T114" i="18" s="1"/>
  <c r="AB113" i="18"/>
  <c r="U113" i="18" s="1"/>
  <c r="Q113" i="18"/>
  <c r="AB112" i="18"/>
  <c r="U112" i="18" s="1"/>
  <c r="Q112" i="18"/>
  <c r="S112" i="18" s="1"/>
  <c r="T112" i="18" s="1"/>
  <c r="AB111" i="18"/>
  <c r="Q111" i="18"/>
  <c r="S111" i="18" s="1"/>
  <c r="T111" i="18" s="1"/>
  <c r="AB110" i="18"/>
  <c r="W110" i="18" s="1"/>
  <c r="Q110" i="18"/>
  <c r="S110" i="18" s="1"/>
  <c r="T110" i="18" s="1"/>
  <c r="AB109" i="18"/>
  <c r="U109" i="18" s="1"/>
  <c r="Q109" i="18"/>
  <c r="S109" i="18" s="1"/>
  <c r="T109" i="18" s="1"/>
  <c r="AB108" i="18"/>
  <c r="U108" i="18" s="1"/>
  <c r="Q108" i="18"/>
  <c r="AB107" i="18"/>
  <c r="W107" i="18" s="1"/>
  <c r="Q107" i="18"/>
  <c r="R107" i="18" s="1"/>
  <c r="AB106" i="18"/>
  <c r="U106" i="18" s="1"/>
  <c r="Q106" i="18"/>
  <c r="AB105" i="18"/>
  <c r="U105" i="18" s="1"/>
  <c r="Q105" i="18"/>
  <c r="AB104" i="18"/>
  <c r="U104" i="18" s="1"/>
  <c r="Q104" i="18"/>
  <c r="S104" i="18" s="1"/>
  <c r="T104" i="18" s="1"/>
  <c r="AB103" i="18"/>
  <c r="W103" i="18" s="1"/>
  <c r="Q103" i="18"/>
  <c r="S103" i="18" s="1"/>
  <c r="T103" i="18" s="1"/>
  <c r="AB102" i="18"/>
  <c r="U102" i="18" s="1"/>
  <c r="Q102" i="18"/>
  <c r="S102" i="18" s="1"/>
  <c r="T102" i="18" s="1"/>
  <c r="AB101" i="18"/>
  <c r="U101" i="18" s="1"/>
  <c r="Q101" i="18"/>
  <c r="S101" i="18" s="1"/>
  <c r="T101" i="18" s="1"/>
  <c r="AB100" i="18"/>
  <c r="W100" i="18" s="1"/>
  <c r="Q100" i="18"/>
  <c r="S100" i="18" s="1"/>
  <c r="T100" i="18" s="1"/>
  <c r="AB99" i="18"/>
  <c r="Q99" i="18"/>
  <c r="S99" i="18" s="1"/>
  <c r="T99" i="18" s="1"/>
  <c r="AB98" i="18"/>
  <c r="W98" i="18" s="1"/>
  <c r="Q98" i="18"/>
  <c r="S98" i="18" s="1"/>
  <c r="T98" i="18" s="1"/>
  <c r="AB97" i="18"/>
  <c r="Q97" i="18"/>
  <c r="S97" i="18" s="1"/>
  <c r="T97" i="18" s="1"/>
  <c r="AB96" i="18"/>
  <c r="U96" i="18" s="1"/>
  <c r="Q96" i="18"/>
  <c r="R96" i="18" s="1"/>
  <c r="AB95" i="18"/>
  <c r="W95" i="18" s="1"/>
  <c r="Q95" i="18"/>
  <c r="R95" i="18" s="1"/>
  <c r="AB94" i="18"/>
  <c r="U94" i="18" s="1"/>
  <c r="Q94" i="18"/>
  <c r="S94" i="18" s="1"/>
  <c r="T94" i="18" s="1"/>
  <c r="AB93" i="18"/>
  <c r="U93" i="18" s="1"/>
  <c r="Q93" i="18"/>
  <c r="S93" i="18" s="1"/>
  <c r="AB92" i="18"/>
  <c r="U92" i="18" s="1"/>
  <c r="Q92" i="18"/>
  <c r="S92" i="18" s="1"/>
  <c r="T92" i="18" s="1"/>
  <c r="AB91" i="18"/>
  <c r="W91" i="18" s="1"/>
  <c r="Q91" i="18"/>
  <c r="S91" i="18" s="1"/>
  <c r="T91" i="18" s="1"/>
  <c r="AB90" i="18"/>
  <c r="U90" i="18" s="1"/>
  <c r="Q90" i="18"/>
  <c r="S90" i="18" s="1"/>
  <c r="T90" i="18" s="1"/>
  <c r="AB89" i="18"/>
  <c r="U89" i="18" s="1"/>
  <c r="Q89" i="18"/>
  <c r="R89" i="18" s="1"/>
  <c r="AB88" i="18"/>
  <c r="U88" i="18" s="1"/>
  <c r="Q88" i="18"/>
  <c r="AB87" i="18"/>
  <c r="W87" i="18" s="1"/>
  <c r="Q87" i="18"/>
  <c r="AB86" i="18"/>
  <c r="U86" i="18" s="1"/>
  <c r="Q86" i="18"/>
  <c r="AB85" i="18"/>
  <c r="U85" i="18" s="1"/>
  <c r="Q85" i="18"/>
  <c r="R85" i="18" s="1"/>
  <c r="AB84" i="18"/>
  <c r="U84" i="18" s="1"/>
  <c r="Q84" i="18"/>
  <c r="S84" i="18" s="1"/>
  <c r="T84" i="18" s="1"/>
  <c r="AB83" i="18"/>
  <c r="W83" i="18" s="1"/>
  <c r="Q83" i="18"/>
  <c r="AB82" i="18"/>
  <c r="U82" i="18" s="1"/>
  <c r="Q82" i="18"/>
  <c r="S82" i="18" s="1"/>
  <c r="AB81" i="18"/>
  <c r="U81" i="18" s="1"/>
  <c r="Q81" i="18"/>
  <c r="S81" i="18" s="1"/>
  <c r="AB80" i="18"/>
  <c r="W80" i="18" s="1"/>
  <c r="Q80" i="18"/>
  <c r="AB79" i="18"/>
  <c r="W79" i="18" s="1"/>
  <c r="Q79" i="18"/>
  <c r="AB78" i="18"/>
  <c r="U78" i="18" s="1"/>
  <c r="Q78" i="18"/>
  <c r="S78" i="18" s="1"/>
  <c r="T78" i="18" s="1"/>
  <c r="AB77" i="18"/>
  <c r="Q77" i="18"/>
  <c r="R77" i="18" s="1"/>
  <c r="AB76" i="18"/>
  <c r="U76" i="18" s="1"/>
  <c r="Q76" i="18"/>
  <c r="AB75" i="18"/>
  <c r="W75" i="18" s="1"/>
  <c r="Q75" i="18"/>
  <c r="AB74" i="18"/>
  <c r="U74" i="18" s="1"/>
  <c r="Q74" i="18"/>
  <c r="AB73" i="18"/>
  <c r="U73" i="18" s="1"/>
  <c r="Q73" i="18"/>
  <c r="R73" i="18" s="1"/>
  <c r="AB72" i="18"/>
  <c r="Q72" i="18"/>
  <c r="S72" i="18" s="1"/>
  <c r="T72" i="18" s="1"/>
  <c r="AB71" i="18"/>
  <c r="W71" i="18" s="1"/>
  <c r="Q71" i="18"/>
  <c r="AB70" i="18"/>
  <c r="U70" i="18" s="1"/>
  <c r="Q70" i="18"/>
  <c r="AB69" i="18"/>
  <c r="U69" i="18" s="1"/>
  <c r="Q69" i="18"/>
  <c r="R69" i="18" s="1"/>
  <c r="AB68" i="18"/>
  <c r="U68" i="18" s="1"/>
  <c r="Q68" i="18"/>
  <c r="S68" i="18" s="1"/>
  <c r="T68" i="18" s="1"/>
  <c r="AB67" i="18"/>
  <c r="W67" i="18" s="1"/>
  <c r="Q67" i="18"/>
  <c r="S67" i="18" s="1"/>
  <c r="T67" i="18" s="1"/>
  <c r="AB66" i="18"/>
  <c r="Q66" i="18"/>
  <c r="AB65" i="18"/>
  <c r="W65" i="18" s="1"/>
  <c r="Q65" i="18"/>
  <c r="AB64" i="18"/>
  <c r="Q64" i="18"/>
  <c r="R64" i="18" s="1"/>
  <c r="AB63" i="18"/>
  <c r="Q63" i="18"/>
  <c r="S63" i="18" s="1"/>
  <c r="T63" i="18" s="1"/>
  <c r="AB62" i="18"/>
  <c r="W62" i="18" s="1"/>
  <c r="Q62" i="18"/>
  <c r="R62" i="18" s="1"/>
  <c r="AB61" i="18"/>
  <c r="U61" i="18" s="1"/>
  <c r="Q61" i="18"/>
  <c r="S61" i="18" s="1"/>
  <c r="T61" i="18" s="1"/>
  <c r="AB60" i="18"/>
  <c r="U60" i="18" s="1"/>
  <c r="Q60" i="18"/>
  <c r="R60" i="18" s="1"/>
  <c r="AB59" i="18"/>
  <c r="W59" i="18" s="1"/>
  <c r="Q59" i="18"/>
  <c r="AB58" i="18"/>
  <c r="W58" i="18" s="1"/>
  <c r="Q58" i="18"/>
  <c r="S58" i="18" s="1"/>
  <c r="T58" i="18" s="1"/>
  <c r="AB57" i="18"/>
  <c r="W57" i="18" s="1"/>
  <c r="Q57" i="18"/>
  <c r="AB56" i="18"/>
  <c r="W56" i="18" s="1"/>
  <c r="Q56" i="18"/>
  <c r="R56" i="18" s="1"/>
  <c r="AB55" i="18"/>
  <c r="W55" i="18" s="1"/>
  <c r="Q55" i="18"/>
  <c r="AB54" i="18"/>
  <c r="W54" i="18" s="1"/>
  <c r="Q54" i="18"/>
  <c r="S54" i="18" s="1"/>
  <c r="AB53" i="18"/>
  <c r="W53" i="18" s="1"/>
  <c r="Q53" i="18"/>
  <c r="R53" i="18" s="1"/>
  <c r="AB52" i="18"/>
  <c r="U52" i="18" s="1"/>
  <c r="Q52" i="18"/>
  <c r="R52" i="18" s="1"/>
  <c r="AB51" i="18"/>
  <c r="Q51" i="18"/>
  <c r="S51" i="18" s="1"/>
  <c r="T51" i="18" s="1"/>
  <c r="AB50" i="18"/>
  <c r="W50" i="18" s="1"/>
  <c r="Q50" i="18"/>
  <c r="S50" i="18" s="1"/>
  <c r="T50" i="18" s="1"/>
  <c r="AB49" i="18"/>
  <c r="W49" i="18" s="1"/>
  <c r="Q49" i="18"/>
  <c r="AB48" i="18"/>
  <c r="U48" i="18" s="1"/>
  <c r="Q48" i="18"/>
  <c r="AB47" i="18"/>
  <c r="Q47" i="18"/>
  <c r="S47" i="18" s="1"/>
  <c r="T47" i="18" s="1"/>
  <c r="AB46" i="18"/>
  <c r="U46" i="18" s="1"/>
  <c r="Q46" i="18"/>
  <c r="AB45" i="18"/>
  <c r="Q45" i="18"/>
  <c r="AB44" i="18"/>
  <c r="Q44" i="18"/>
  <c r="S44" i="18" s="1"/>
  <c r="T44" i="18" s="1"/>
  <c r="AB43" i="18"/>
  <c r="U43" i="18" s="1"/>
  <c r="Q43" i="18"/>
  <c r="R43" i="18" s="1"/>
  <c r="AB42" i="18"/>
  <c r="Q42" i="18"/>
  <c r="R42" i="18" s="1"/>
  <c r="AB41" i="18"/>
  <c r="U41" i="18" s="1"/>
  <c r="Q41" i="18"/>
  <c r="AB40" i="18"/>
  <c r="U40" i="18" s="1"/>
  <c r="Q40" i="18"/>
  <c r="S40" i="18" s="1"/>
  <c r="T40" i="18" s="1"/>
  <c r="AB39" i="18"/>
  <c r="U39" i="18" s="1"/>
  <c r="Q39" i="18"/>
  <c r="AB38" i="18"/>
  <c r="W38" i="18" s="1"/>
  <c r="Q38" i="18"/>
  <c r="AA36" i="18"/>
  <c r="AA35" i="18"/>
  <c r="AA34" i="18"/>
  <c r="AB32" i="18"/>
  <c r="Q32" i="18"/>
  <c r="R32" i="18" s="1"/>
  <c r="AB31" i="18"/>
  <c r="W31" i="18" s="1"/>
  <c r="Q31" i="18"/>
  <c r="R31" i="18" s="1"/>
  <c r="AB30" i="18"/>
  <c r="Q30" i="18"/>
  <c r="R30" i="18" s="1"/>
  <c r="AA28" i="18"/>
  <c r="AB23" i="18"/>
  <c r="Q23" i="18"/>
  <c r="S23" i="18" s="1"/>
  <c r="T23" i="18" s="1"/>
  <c r="AB22" i="18"/>
  <c r="U22" i="18" s="1"/>
  <c r="Q22" i="18"/>
  <c r="AB21" i="18"/>
  <c r="U21" i="18" s="1"/>
  <c r="Q21" i="18"/>
  <c r="AB20" i="18"/>
  <c r="U20" i="18" s="1"/>
  <c r="Q20" i="18"/>
  <c r="S20" i="18" s="1"/>
  <c r="T20" i="18" s="1"/>
  <c r="AB19" i="18"/>
  <c r="W19" i="18" s="1"/>
  <c r="Q19" i="18"/>
  <c r="S19" i="18" s="1"/>
  <c r="T19" i="18" s="1"/>
  <c r="AB18" i="18"/>
  <c r="W18" i="18" s="1"/>
  <c r="Q18" i="18"/>
  <c r="AB17" i="18"/>
  <c r="Q17" i="18"/>
  <c r="R17" i="18" s="1"/>
  <c r="AB16" i="18"/>
  <c r="U16" i="18" s="1"/>
  <c r="Q16" i="18"/>
  <c r="S16" i="18" s="1"/>
  <c r="O14" i="5"/>
  <c r="O18" i="5"/>
  <c r="O11" i="5" s="1"/>
  <c r="O29" i="5"/>
  <c r="O222" i="3"/>
  <c r="O32" i="3"/>
  <c r="P136" i="4"/>
  <c r="R13" i="7"/>
  <c r="AC15" i="5"/>
  <c r="R15" i="5"/>
  <c r="T15" i="5" s="1"/>
  <c r="U15" i="5" s="1"/>
  <c r="AC16" i="5"/>
  <c r="V16" i="5" s="1"/>
  <c r="R16" i="5"/>
  <c r="X16" i="5"/>
  <c r="AC15" i="4"/>
  <c r="X15" i="4" s="1"/>
  <c r="AC16" i="4"/>
  <c r="V16" i="4" s="1"/>
  <c r="AC17" i="4"/>
  <c r="X17" i="4" s="1"/>
  <c r="AC18" i="4"/>
  <c r="AC19" i="4"/>
  <c r="V19" i="4"/>
  <c r="AC20" i="4"/>
  <c r="X20" i="4"/>
  <c r="AC21" i="4"/>
  <c r="V21" i="4"/>
  <c r="AC22" i="4"/>
  <c r="X22" i="4"/>
  <c r="AC23" i="4"/>
  <c r="X23" i="4"/>
  <c r="AC24" i="4"/>
  <c r="X24" i="4"/>
  <c r="AC25" i="4"/>
  <c r="X25" i="4"/>
  <c r="AC26" i="4"/>
  <c r="X26" i="4"/>
  <c r="AC27" i="4"/>
  <c r="AC28" i="4"/>
  <c r="X28" i="4" s="1"/>
  <c r="AC29" i="4"/>
  <c r="X29" i="4" s="1"/>
  <c r="AC30" i="4"/>
  <c r="AC31" i="4"/>
  <c r="X31" i="4"/>
  <c r="AC32" i="4"/>
  <c r="AC33" i="4"/>
  <c r="AC34" i="4"/>
  <c r="X34" i="4"/>
  <c r="AC35" i="4"/>
  <c r="R35" i="4"/>
  <c r="AC36" i="4"/>
  <c r="X36" i="4" s="1"/>
  <c r="AC37" i="4"/>
  <c r="X37" i="4" s="1"/>
  <c r="AC38" i="4"/>
  <c r="X38" i="4" s="1"/>
  <c r="AC39" i="4"/>
  <c r="X39" i="4" s="1"/>
  <c r="AC40" i="4"/>
  <c r="X40" i="4" s="1"/>
  <c r="AC41" i="4"/>
  <c r="V41" i="4" s="1"/>
  <c r="AC42" i="4"/>
  <c r="X42" i="4" s="1"/>
  <c r="AC43" i="4"/>
  <c r="AC44" i="4"/>
  <c r="X44" i="4"/>
  <c r="AC45" i="4"/>
  <c r="V45" i="4"/>
  <c r="AC46" i="4"/>
  <c r="V46" i="4"/>
  <c r="AC47" i="4"/>
  <c r="V47" i="4"/>
  <c r="AC48" i="4"/>
  <c r="X48" i="4"/>
  <c r="AC49" i="4"/>
  <c r="X49" i="4"/>
  <c r="AC50" i="4"/>
  <c r="AC51" i="4"/>
  <c r="V51" i="4" s="1"/>
  <c r="AC52" i="4"/>
  <c r="V52" i="4" s="1"/>
  <c r="AC53" i="4"/>
  <c r="X53" i="4" s="1"/>
  <c r="AC54" i="4"/>
  <c r="X54" i="4" s="1"/>
  <c r="AC55" i="4"/>
  <c r="X55" i="4" s="1"/>
  <c r="R55" i="4"/>
  <c r="T55" i="4" s="1"/>
  <c r="AC56" i="4"/>
  <c r="AC57" i="4"/>
  <c r="V57" i="4"/>
  <c r="AC58" i="4"/>
  <c r="X58" i="4"/>
  <c r="AC59" i="4"/>
  <c r="X59" i="4" s="1"/>
  <c r="V59" i="4"/>
  <c r="AC60" i="4"/>
  <c r="X60" i="4" s="1"/>
  <c r="AC61" i="4"/>
  <c r="AC62" i="4"/>
  <c r="AC63" i="4"/>
  <c r="X63" i="4" s="1"/>
  <c r="AC64" i="4"/>
  <c r="X64" i="4" s="1"/>
  <c r="AC65" i="4"/>
  <c r="AC66" i="4"/>
  <c r="AC67" i="4"/>
  <c r="X67" i="4"/>
  <c r="AC68" i="4"/>
  <c r="X68" i="4"/>
  <c r="AC69" i="4"/>
  <c r="X69" i="4"/>
  <c r="AC70" i="4"/>
  <c r="AC71" i="4"/>
  <c r="X71" i="4" s="1"/>
  <c r="AC72" i="4"/>
  <c r="AC73" i="4"/>
  <c r="X73" i="4"/>
  <c r="V73" i="4"/>
  <c r="AC74" i="4"/>
  <c r="X74" i="4" s="1"/>
  <c r="AC75" i="4"/>
  <c r="AC76" i="4"/>
  <c r="X76" i="4"/>
  <c r="AC77" i="4"/>
  <c r="V77" i="4"/>
  <c r="R77" i="4"/>
  <c r="AC78" i="4"/>
  <c r="V78" i="4" s="1"/>
  <c r="AC79" i="4"/>
  <c r="V79" i="4" s="1"/>
  <c r="AC80" i="4"/>
  <c r="X80" i="4" s="1"/>
  <c r="AC81" i="4"/>
  <c r="X81" i="4" s="1"/>
  <c r="AC82" i="4"/>
  <c r="AC83" i="4"/>
  <c r="V83" i="4"/>
  <c r="AC84" i="4"/>
  <c r="AC85" i="4"/>
  <c r="X85" i="4" s="1"/>
  <c r="AC86" i="4"/>
  <c r="X86" i="4" s="1"/>
  <c r="AC87" i="4"/>
  <c r="AC88" i="4"/>
  <c r="X88" i="4" s="1"/>
  <c r="AC89" i="4"/>
  <c r="V89" i="4" s="1"/>
  <c r="AC90" i="4"/>
  <c r="AC91" i="4"/>
  <c r="AC92" i="4"/>
  <c r="X92" i="4" s="1"/>
  <c r="AC93" i="4"/>
  <c r="X93" i="4" s="1"/>
  <c r="AC94" i="4"/>
  <c r="AC95" i="4"/>
  <c r="AC96" i="4"/>
  <c r="X96" i="4" s="1"/>
  <c r="AC97" i="4"/>
  <c r="AC98" i="4"/>
  <c r="X98" i="4"/>
  <c r="AC99" i="4"/>
  <c r="AC100" i="4"/>
  <c r="X100" i="4" s="1"/>
  <c r="AC101" i="4"/>
  <c r="X101" i="4" s="1"/>
  <c r="AC102" i="4"/>
  <c r="X102" i="4" s="1"/>
  <c r="AC103" i="4"/>
  <c r="X103" i="4" s="1"/>
  <c r="AC104" i="4"/>
  <c r="X104" i="4" s="1"/>
  <c r="AC105" i="4"/>
  <c r="X105" i="4" s="1"/>
  <c r="AC106" i="4"/>
  <c r="AC107" i="4"/>
  <c r="V107" i="4"/>
  <c r="AC108" i="4"/>
  <c r="X108" i="4"/>
  <c r="AC109" i="4"/>
  <c r="X109" i="4"/>
  <c r="AC110" i="4"/>
  <c r="AC111" i="4"/>
  <c r="V111" i="4" s="1"/>
  <c r="AC112" i="4"/>
  <c r="X112" i="4" s="1"/>
  <c r="AC113" i="4"/>
  <c r="X113" i="4" s="1"/>
  <c r="AC114" i="4"/>
  <c r="AC115" i="4"/>
  <c r="AC116" i="4"/>
  <c r="X116" i="4" s="1"/>
  <c r="AC117" i="4"/>
  <c r="AC118" i="4"/>
  <c r="V118" i="4"/>
  <c r="AC119" i="4"/>
  <c r="AC120" i="4"/>
  <c r="X120" i="4" s="1"/>
  <c r="AC121" i="4"/>
  <c r="R121" i="4"/>
  <c r="T121" i="4"/>
  <c r="U121" i="4" s="1"/>
  <c r="AC122" i="4"/>
  <c r="AC123" i="4"/>
  <c r="X123" i="4" s="1"/>
  <c r="AC124" i="4"/>
  <c r="X124" i="4" s="1"/>
  <c r="AC125" i="4"/>
  <c r="X125" i="4" s="1"/>
  <c r="AC126" i="4"/>
  <c r="V126" i="4" s="1"/>
  <c r="AC127" i="4"/>
  <c r="AC128" i="4"/>
  <c r="AC129" i="4"/>
  <c r="AC130" i="4"/>
  <c r="AC131" i="4"/>
  <c r="AC132" i="4"/>
  <c r="AC133" i="4"/>
  <c r="AC134" i="4"/>
  <c r="X19" i="4"/>
  <c r="X27" i="4"/>
  <c r="X41" i="4"/>
  <c r="X46" i="4"/>
  <c r="X57" i="4"/>
  <c r="X107" i="4"/>
  <c r="V23" i="4"/>
  <c r="V27" i="4"/>
  <c r="V34" i="4"/>
  <c r="V67" i="4"/>
  <c r="R18" i="4"/>
  <c r="R39" i="4"/>
  <c r="T39" i="4"/>
  <c r="U39" i="4" s="1"/>
  <c r="R42" i="4"/>
  <c r="T42" i="4"/>
  <c r="U42" i="4" s="1"/>
  <c r="R50" i="4"/>
  <c r="T50" i="4"/>
  <c r="U50" i="4" s="1"/>
  <c r="S42" i="4"/>
  <c r="R74" i="4"/>
  <c r="R126" i="4"/>
  <c r="S126" i="4" s="1"/>
  <c r="R15" i="4"/>
  <c r="R16" i="4"/>
  <c r="S16" i="4"/>
  <c r="R17" i="4"/>
  <c r="R19" i="4"/>
  <c r="R20" i="4"/>
  <c r="S20" i="4"/>
  <c r="R21" i="4"/>
  <c r="T21" i="4" s="1"/>
  <c r="U21" i="4" s="1"/>
  <c r="W21" i="4" s="1"/>
  <c r="S21" i="4"/>
  <c r="R22" i="4"/>
  <c r="R23" i="4"/>
  <c r="R24" i="4"/>
  <c r="R25" i="4"/>
  <c r="T25" i="4"/>
  <c r="U25" i="4" s="1"/>
  <c r="V25" i="4"/>
  <c r="R26" i="4"/>
  <c r="T26" i="4" s="1"/>
  <c r="U26" i="4" s="1"/>
  <c r="R27" i="4"/>
  <c r="T27" i="4" s="1"/>
  <c r="U27" i="4" s="1"/>
  <c r="R28" i="4"/>
  <c r="R29" i="4"/>
  <c r="R30" i="4"/>
  <c r="S30" i="4" s="1"/>
  <c r="R31" i="4"/>
  <c r="R32" i="4"/>
  <c r="T32" i="4" s="1"/>
  <c r="U32" i="4" s="1"/>
  <c r="R33" i="4"/>
  <c r="R34" i="4"/>
  <c r="R36" i="4"/>
  <c r="S36" i="4" s="1"/>
  <c r="R37" i="4"/>
  <c r="T37" i="4" s="1"/>
  <c r="U37" i="4" s="1"/>
  <c r="V37" i="4"/>
  <c r="R38" i="4"/>
  <c r="S38" i="4" s="1"/>
  <c r="T38" i="4"/>
  <c r="S39" i="4"/>
  <c r="R40" i="4"/>
  <c r="S40" i="4"/>
  <c r="R41" i="4"/>
  <c r="S41" i="4"/>
  <c r="R43" i="4"/>
  <c r="R44" i="4"/>
  <c r="V44" i="4"/>
  <c r="R45" i="4"/>
  <c r="T45" i="4" s="1"/>
  <c r="U45" i="4" s="1"/>
  <c r="W45" i="4" s="1"/>
  <c r="Y45" i="4" s="1"/>
  <c r="Z45" i="4" s="1"/>
  <c r="S45" i="4"/>
  <c r="R46" i="4"/>
  <c r="T46" i="4"/>
  <c r="U46" i="4" s="1"/>
  <c r="W46" i="4" s="1"/>
  <c r="Y46" i="4" s="1"/>
  <c r="Z46" i="4" s="1"/>
  <c r="R47" i="4"/>
  <c r="R48" i="4"/>
  <c r="S48" i="4" s="1"/>
  <c r="R49" i="4"/>
  <c r="R51" i="4"/>
  <c r="S51" i="4"/>
  <c r="R52" i="4"/>
  <c r="T52" i="4"/>
  <c r="R53" i="4"/>
  <c r="T53" i="4" s="1"/>
  <c r="S53" i="4"/>
  <c r="R54" i="4"/>
  <c r="R56" i="4"/>
  <c r="T56" i="4" s="1"/>
  <c r="U56" i="4" s="1"/>
  <c r="S56" i="4"/>
  <c r="R57" i="4"/>
  <c r="S57" i="4" s="1"/>
  <c r="R58" i="4"/>
  <c r="R59" i="4"/>
  <c r="R60" i="4"/>
  <c r="R61" i="4"/>
  <c r="R62" i="4"/>
  <c r="R63" i="4"/>
  <c r="T63" i="4"/>
  <c r="R64" i="4"/>
  <c r="S64" i="4" s="1"/>
  <c r="T64" i="4"/>
  <c r="U64" i="4" s="1"/>
  <c r="R65" i="4"/>
  <c r="R66" i="4"/>
  <c r="R67" i="4"/>
  <c r="T67" i="4" s="1"/>
  <c r="U67" i="4" s="1"/>
  <c r="R68" i="4"/>
  <c r="T68" i="4" s="1"/>
  <c r="U68" i="4" s="1"/>
  <c r="R69" i="4"/>
  <c r="T69" i="4" s="1"/>
  <c r="U69" i="4" s="1"/>
  <c r="R70" i="4"/>
  <c r="S70" i="4" s="1"/>
  <c r="R71" i="4"/>
  <c r="T71" i="4" s="1"/>
  <c r="R72" i="4"/>
  <c r="R73" i="4"/>
  <c r="T73" i="4" s="1"/>
  <c r="U73" i="4" s="1"/>
  <c r="S73" i="4"/>
  <c r="R75" i="4"/>
  <c r="R76" i="4"/>
  <c r="T76" i="4"/>
  <c r="U76" i="4" s="1"/>
  <c r="V76" i="4"/>
  <c r="R78" i="4"/>
  <c r="T78" i="4" s="1"/>
  <c r="U78" i="4" s="1"/>
  <c r="R79" i="4"/>
  <c r="S79" i="4" s="1"/>
  <c r="R80" i="4"/>
  <c r="T80" i="4" s="1"/>
  <c r="U80" i="4" s="1"/>
  <c r="S80" i="4"/>
  <c r="R81" i="4"/>
  <c r="T81" i="4"/>
  <c r="R82" i="4"/>
  <c r="R83" i="4"/>
  <c r="R84" i="4"/>
  <c r="S84" i="4" s="1"/>
  <c r="T84" i="4"/>
  <c r="U84" i="4" s="1"/>
  <c r="R85" i="4"/>
  <c r="S85" i="4" s="1"/>
  <c r="R86" i="4"/>
  <c r="R87" i="4"/>
  <c r="S87" i="4"/>
  <c r="R88" i="4"/>
  <c r="R89" i="4"/>
  <c r="R90" i="4"/>
  <c r="T90" i="4"/>
  <c r="R91" i="4"/>
  <c r="R92" i="4"/>
  <c r="R93" i="4"/>
  <c r="T93" i="4"/>
  <c r="U93" i="4" s="1"/>
  <c r="R94" i="4"/>
  <c r="T94" i="4"/>
  <c r="R95" i="4"/>
  <c r="T95" i="4" s="1"/>
  <c r="U95" i="4" s="1"/>
  <c r="S95" i="4"/>
  <c r="R96" i="4"/>
  <c r="R97" i="4"/>
  <c r="S97" i="4"/>
  <c r="T97" i="4"/>
  <c r="U97" i="4" s="1"/>
  <c r="R98" i="4"/>
  <c r="S98" i="4" s="1"/>
  <c r="T98" i="4"/>
  <c r="U98" i="4" s="1"/>
  <c r="W98" i="4" s="1"/>
  <c r="Y98" i="4" s="1"/>
  <c r="R99" i="4"/>
  <c r="S99" i="4"/>
  <c r="R100" i="4"/>
  <c r="S100" i="4"/>
  <c r="R101" i="4"/>
  <c r="T101" i="4"/>
  <c r="R102" i="4"/>
  <c r="R103" i="4"/>
  <c r="R104" i="4"/>
  <c r="S104" i="4" s="1"/>
  <c r="R105" i="4"/>
  <c r="R106" i="4"/>
  <c r="S106" i="4" s="1"/>
  <c r="T106" i="4"/>
  <c r="U106" i="4" s="1"/>
  <c r="R107" i="4"/>
  <c r="R108" i="4"/>
  <c r="S108" i="4" s="1"/>
  <c r="R109" i="4"/>
  <c r="S109" i="4"/>
  <c r="T109" i="4"/>
  <c r="U109" i="4" s="1"/>
  <c r="R110" i="4"/>
  <c r="R111" i="4"/>
  <c r="T111" i="4"/>
  <c r="U111" i="4" s="1"/>
  <c r="W111" i="4" s="1"/>
  <c r="Y111" i="4" s="1"/>
  <c r="R112" i="4"/>
  <c r="S112" i="4"/>
  <c r="R113" i="4"/>
  <c r="R114" i="4"/>
  <c r="T114" i="4" s="1"/>
  <c r="R115" i="4"/>
  <c r="R116" i="4"/>
  <c r="S116" i="4"/>
  <c r="R117" i="4"/>
  <c r="T117" i="4" s="1"/>
  <c r="S117" i="4"/>
  <c r="R118" i="4"/>
  <c r="R119" i="4"/>
  <c r="R120" i="4"/>
  <c r="R122" i="4"/>
  <c r="R123" i="4"/>
  <c r="R124" i="4"/>
  <c r="T124" i="4"/>
  <c r="U124" i="4" s="1"/>
  <c r="W124" i="4" s="1"/>
  <c r="Y124" i="4" s="1"/>
  <c r="Z124" i="4" s="1"/>
  <c r="R125" i="4"/>
  <c r="R127" i="4"/>
  <c r="R128" i="4"/>
  <c r="R129" i="4"/>
  <c r="T129" i="4" s="1"/>
  <c r="U129" i="4" s="1"/>
  <c r="AA129" i="4" s="1"/>
  <c r="R130" i="4"/>
  <c r="R131" i="4"/>
  <c r="T131" i="4"/>
  <c r="U131" i="4" s="1"/>
  <c r="AA131" i="4" s="1"/>
  <c r="R132" i="4"/>
  <c r="R133" i="4"/>
  <c r="S133" i="4" s="1"/>
  <c r="R134" i="4"/>
  <c r="S134" i="4" s="1"/>
  <c r="R14" i="4"/>
  <c r="S14" i="4" s="1"/>
  <c r="T14" i="4"/>
  <c r="U14" i="4" s="1"/>
  <c r="W14" i="4" s="1"/>
  <c r="Y14" i="4" s="1"/>
  <c r="Z14" i="4" s="1"/>
  <c r="AC14" i="4"/>
  <c r="V14" i="4"/>
  <c r="V92" i="4"/>
  <c r="T99" i="4"/>
  <c r="S94" i="4"/>
  <c r="V98" i="4"/>
  <c r="V113" i="4"/>
  <c r="V81" i="4"/>
  <c r="X126" i="4"/>
  <c r="X89" i="4"/>
  <c r="S69" i="4"/>
  <c r="S37" i="4"/>
  <c r="S121" i="4"/>
  <c r="S25" i="4"/>
  <c r="S93" i="4"/>
  <c r="T116" i="4"/>
  <c r="U116" i="4" s="1"/>
  <c r="V116" i="4"/>
  <c r="T20" i="4"/>
  <c r="U20" i="4" s="1"/>
  <c r="V20" i="4"/>
  <c r="X14" i="4"/>
  <c r="S129" i="4"/>
  <c r="S81" i="4"/>
  <c r="T104" i="4"/>
  <c r="U104" i="4" s="1"/>
  <c r="W104" i="4" s="1"/>
  <c r="Y104" i="4" s="1"/>
  <c r="X111" i="4"/>
  <c r="X47" i="4"/>
  <c r="V71" i="4"/>
  <c r="V94" i="4"/>
  <c r="X94" i="4"/>
  <c r="X82" i="4"/>
  <c r="V82" i="4"/>
  <c r="X18" i="4"/>
  <c r="V18" i="4"/>
  <c r="V102" i="4"/>
  <c r="V86" i="4"/>
  <c r="V54" i="4"/>
  <c r="V38" i="4"/>
  <c r="V22" i="4"/>
  <c r="V101" i="4"/>
  <c r="V85" i="4"/>
  <c r="V74" i="4"/>
  <c r="V69" i="4"/>
  <c r="V58" i="4"/>
  <c r="V53" i="4"/>
  <c r="V42" i="4"/>
  <c r="V26" i="4"/>
  <c r="V124" i="4"/>
  <c r="V120" i="4"/>
  <c r="V112" i="4"/>
  <c r="V108" i="4"/>
  <c r="V104" i="4"/>
  <c r="V100" i="4"/>
  <c r="V96" i="4"/>
  <c r="V88" i="4"/>
  <c r="V80" i="4"/>
  <c r="V68" i="4"/>
  <c r="V64" i="4"/>
  <c r="V48" i="4"/>
  <c r="V40" i="4"/>
  <c r="V36" i="4"/>
  <c r="T36" i="4"/>
  <c r="U36" i="4" s="1"/>
  <c r="V28" i="4"/>
  <c r="V24" i="4"/>
  <c r="AA29" i="3"/>
  <c r="AA30" i="3"/>
  <c r="AA31" i="3"/>
  <c r="AA228" i="3"/>
  <c r="AA229" i="3"/>
  <c r="AA230" i="3"/>
  <c r="AA231" i="3"/>
  <c r="AA232" i="3"/>
  <c r="AA233" i="3"/>
  <c r="AA234" i="3"/>
  <c r="AA24" i="3"/>
  <c r="AB17" i="3"/>
  <c r="AB18" i="3"/>
  <c r="U18" i="3" s="1"/>
  <c r="AB19" i="3"/>
  <c r="U19" i="3" s="1"/>
  <c r="AB20" i="3"/>
  <c r="U20" i="3" s="1"/>
  <c r="Q20" i="3"/>
  <c r="S20" i="3" s="1"/>
  <c r="AB21" i="3"/>
  <c r="U21" i="3"/>
  <c r="AB22" i="3"/>
  <c r="U22" i="3"/>
  <c r="Q22" i="3"/>
  <c r="S22" i="3"/>
  <c r="AB23" i="3"/>
  <c r="W23" i="3"/>
  <c r="AB26" i="3"/>
  <c r="U26" i="3"/>
  <c r="AB27" i="3"/>
  <c r="AB28" i="3"/>
  <c r="AB33" i="3"/>
  <c r="W33" i="3"/>
  <c r="AB34" i="3"/>
  <c r="AB35" i="3"/>
  <c r="AB36" i="3"/>
  <c r="W36" i="3" s="1"/>
  <c r="U36" i="3"/>
  <c r="AB37" i="3"/>
  <c r="U37" i="3" s="1"/>
  <c r="AB38" i="3"/>
  <c r="AB39" i="3"/>
  <c r="AB40" i="3"/>
  <c r="U40" i="3"/>
  <c r="AB41" i="3"/>
  <c r="AB42" i="3"/>
  <c r="AB43" i="3"/>
  <c r="AB44" i="3"/>
  <c r="AB45" i="3"/>
  <c r="AB46" i="3"/>
  <c r="W46" i="3" s="1"/>
  <c r="AB47" i="3"/>
  <c r="AB48" i="3"/>
  <c r="AB49" i="3"/>
  <c r="AB50" i="3"/>
  <c r="U50" i="3"/>
  <c r="AB51" i="3"/>
  <c r="AB52" i="3"/>
  <c r="AB53" i="3"/>
  <c r="AB54" i="3"/>
  <c r="AB55" i="3"/>
  <c r="AB56" i="3"/>
  <c r="W56" i="3" s="1"/>
  <c r="AB57" i="3"/>
  <c r="AB58" i="3"/>
  <c r="AB59" i="3"/>
  <c r="AB60" i="3"/>
  <c r="U60" i="3"/>
  <c r="AB61" i="3"/>
  <c r="U61" i="3"/>
  <c r="AB62" i="3"/>
  <c r="U62" i="3"/>
  <c r="Q62" i="3"/>
  <c r="S62" i="3"/>
  <c r="T62" i="3" s="1"/>
  <c r="AB63" i="3"/>
  <c r="AB64" i="3"/>
  <c r="U64" i="3" s="1"/>
  <c r="AB65" i="3"/>
  <c r="U65" i="3" s="1"/>
  <c r="AB66" i="3"/>
  <c r="AB67" i="3"/>
  <c r="AB68" i="3"/>
  <c r="W68" i="3" s="1"/>
  <c r="AB69" i="3"/>
  <c r="AB70" i="3"/>
  <c r="W70" i="3"/>
  <c r="AB71" i="3"/>
  <c r="W71" i="3"/>
  <c r="AB72" i="3"/>
  <c r="AB73" i="3"/>
  <c r="AB74" i="3"/>
  <c r="W74" i="3"/>
  <c r="U74" i="3"/>
  <c r="AB75" i="3"/>
  <c r="AB76" i="3"/>
  <c r="U76" i="3"/>
  <c r="Q76" i="3"/>
  <c r="R76" i="3"/>
  <c r="AB77" i="3"/>
  <c r="W77" i="3"/>
  <c r="AB78" i="3"/>
  <c r="W78" i="3"/>
  <c r="AB79" i="3"/>
  <c r="U79" i="3"/>
  <c r="AB80" i="3"/>
  <c r="AB81" i="3"/>
  <c r="W81" i="3" s="1"/>
  <c r="AB82" i="3"/>
  <c r="U82" i="3" s="1"/>
  <c r="AB83" i="3"/>
  <c r="U83" i="3" s="1"/>
  <c r="AB84" i="3"/>
  <c r="W84" i="3" s="1"/>
  <c r="AB85" i="3"/>
  <c r="U85" i="3" s="1"/>
  <c r="AB86" i="3"/>
  <c r="AB87" i="3"/>
  <c r="W87" i="3"/>
  <c r="AB88" i="3"/>
  <c r="AB89" i="3"/>
  <c r="AB90" i="3"/>
  <c r="U90" i="3"/>
  <c r="AB91" i="3"/>
  <c r="AB92" i="3"/>
  <c r="AB93" i="3"/>
  <c r="W93" i="3" s="1"/>
  <c r="U93" i="3"/>
  <c r="AB94" i="3"/>
  <c r="U94" i="3" s="1"/>
  <c r="Q94" i="3"/>
  <c r="S94" i="3" s="1"/>
  <c r="AB95" i="3"/>
  <c r="AB96" i="3"/>
  <c r="U96" i="3" s="1"/>
  <c r="AB97" i="3"/>
  <c r="AB98" i="3"/>
  <c r="AB99" i="3"/>
  <c r="W99" i="3" s="1"/>
  <c r="AB100" i="3"/>
  <c r="AB101" i="3"/>
  <c r="AB102" i="3"/>
  <c r="W102" i="3" s="1"/>
  <c r="U102" i="3"/>
  <c r="Q102" i="3"/>
  <c r="S102" i="3"/>
  <c r="AB103" i="3"/>
  <c r="AB104" i="3"/>
  <c r="AB105" i="3"/>
  <c r="U105" i="3" s="1"/>
  <c r="W105" i="3"/>
  <c r="AB106" i="3"/>
  <c r="Q106" i="3"/>
  <c r="S106" i="3"/>
  <c r="T106" i="3" s="1"/>
  <c r="AB107" i="3"/>
  <c r="W107" i="3"/>
  <c r="AB108" i="3"/>
  <c r="U108" i="3"/>
  <c r="AB109" i="3"/>
  <c r="W109" i="3"/>
  <c r="AB110" i="3"/>
  <c r="U110" i="3" s="1"/>
  <c r="W110" i="3"/>
  <c r="Q110" i="3"/>
  <c r="S110" i="3" s="1"/>
  <c r="T110" i="3" s="1"/>
  <c r="AB111" i="3"/>
  <c r="AB112" i="3"/>
  <c r="AB113" i="3"/>
  <c r="AB114" i="3"/>
  <c r="AB115" i="3"/>
  <c r="U115" i="3" s="1"/>
  <c r="AB116" i="3"/>
  <c r="U116" i="3" s="1"/>
  <c r="AB117" i="3"/>
  <c r="U117" i="3" s="1"/>
  <c r="AB118" i="3"/>
  <c r="U118" i="3" s="1"/>
  <c r="Q118" i="3"/>
  <c r="R118" i="3" s="1"/>
  <c r="S118" i="3"/>
  <c r="V118" i="3" s="1"/>
  <c r="X118" i="3" s="1"/>
  <c r="AB119" i="3"/>
  <c r="W119" i="3"/>
  <c r="AB120" i="3"/>
  <c r="W120" i="3"/>
  <c r="U120" i="3"/>
  <c r="AB121" i="3"/>
  <c r="W121" i="3" s="1"/>
  <c r="AB122" i="3"/>
  <c r="U122" i="3"/>
  <c r="Q122" i="3"/>
  <c r="S122" i="3"/>
  <c r="T122" i="3" s="1"/>
  <c r="AB123" i="3"/>
  <c r="AB124" i="3"/>
  <c r="W124" i="3" s="1"/>
  <c r="AB125" i="3"/>
  <c r="AB126" i="3"/>
  <c r="U126" i="3"/>
  <c r="AB127" i="3"/>
  <c r="W127" i="3"/>
  <c r="AB128" i="3"/>
  <c r="W128" i="3"/>
  <c r="AB129" i="3"/>
  <c r="AB130" i="3"/>
  <c r="AB131" i="3"/>
  <c r="U131" i="3"/>
  <c r="AB132" i="3"/>
  <c r="U132" i="3"/>
  <c r="Q132" i="3"/>
  <c r="S132" i="3"/>
  <c r="R132" i="3"/>
  <c r="AB133" i="3"/>
  <c r="AB134" i="3"/>
  <c r="AB135" i="3"/>
  <c r="AB136" i="3"/>
  <c r="AB137" i="3"/>
  <c r="W137" i="3" s="1"/>
  <c r="AB138" i="3"/>
  <c r="U138" i="3" s="1"/>
  <c r="Q138" i="3"/>
  <c r="S138" i="3" s="1"/>
  <c r="AB139" i="3"/>
  <c r="AB140" i="3"/>
  <c r="W140" i="3" s="1"/>
  <c r="AB141" i="3"/>
  <c r="AB142" i="3"/>
  <c r="AB143" i="3"/>
  <c r="AB144" i="3"/>
  <c r="AB145" i="3"/>
  <c r="AB146" i="3"/>
  <c r="U146" i="3"/>
  <c r="Q146" i="3"/>
  <c r="S146" i="3" s="1"/>
  <c r="AB147" i="3"/>
  <c r="U147" i="3" s="1"/>
  <c r="AB148" i="3"/>
  <c r="W148" i="3" s="1"/>
  <c r="AB149" i="3"/>
  <c r="U149" i="3"/>
  <c r="AB150" i="3"/>
  <c r="W150" i="3" s="1"/>
  <c r="U150" i="3"/>
  <c r="AB151" i="3"/>
  <c r="AB152" i="3"/>
  <c r="AB153" i="3"/>
  <c r="U153" i="3"/>
  <c r="AB154" i="3"/>
  <c r="U154" i="3"/>
  <c r="Q154" i="3"/>
  <c r="S154" i="3"/>
  <c r="AB155" i="3"/>
  <c r="W155" i="3"/>
  <c r="AB156" i="3"/>
  <c r="U156" i="3"/>
  <c r="AB157" i="3"/>
  <c r="AB158" i="3"/>
  <c r="U158" i="3" s="1"/>
  <c r="AB159" i="3"/>
  <c r="AB160" i="3"/>
  <c r="W160" i="3" s="1"/>
  <c r="AB161" i="3"/>
  <c r="U161" i="3"/>
  <c r="AB162" i="3"/>
  <c r="U162" i="3" s="1"/>
  <c r="AB163" i="3"/>
  <c r="U163" i="3"/>
  <c r="AB164" i="3"/>
  <c r="AB165" i="3"/>
  <c r="W165" i="3" s="1"/>
  <c r="AB166" i="3"/>
  <c r="W166" i="3" s="1"/>
  <c r="AB167" i="3"/>
  <c r="U167" i="3"/>
  <c r="AB168" i="3"/>
  <c r="W168" i="3"/>
  <c r="AB169" i="3"/>
  <c r="W169" i="3"/>
  <c r="AB170" i="3"/>
  <c r="U170" i="3"/>
  <c r="Q170" i="3"/>
  <c r="AB171" i="3"/>
  <c r="W171" i="3" s="1"/>
  <c r="AB172" i="3"/>
  <c r="W172" i="3"/>
  <c r="AB173" i="3"/>
  <c r="AB174" i="3"/>
  <c r="U174" i="3" s="1"/>
  <c r="AB175" i="3"/>
  <c r="W175" i="3"/>
  <c r="AB176" i="3"/>
  <c r="U176" i="3" s="1"/>
  <c r="AB177" i="3"/>
  <c r="W177" i="3" s="1"/>
  <c r="AB178" i="3"/>
  <c r="U178" i="3" s="1"/>
  <c r="Q178" i="3"/>
  <c r="S178" i="3"/>
  <c r="T178" i="3" s="1"/>
  <c r="AB179" i="3"/>
  <c r="W179" i="3" s="1"/>
  <c r="AB180" i="3"/>
  <c r="AB181" i="3"/>
  <c r="U181" i="3"/>
  <c r="AB182" i="3"/>
  <c r="W182" i="3"/>
  <c r="U182" i="3"/>
  <c r="AB183" i="3"/>
  <c r="AB184" i="3"/>
  <c r="AB185" i="3"/>
  <c r="U185" i="3" s="1"/>
  <c r="V185" i="3" s="1"/>
  <c r="X185" i="3" s="1"/>
  <c r="AB186" i="3"/>
  <c r="AB187" i="3"/>
  <c r="W187" i="3"/>
  <c r="AB188" i="3"/>
  <c r="U188" i="3"/>
  <c r="AB189" i="3"/>
  <c r="AB190" i="3"/>
  <c r="W190" i="3" s="1"/>
  <c r="AB191" i="3"/>
  <c r="AB192" i="3"/>
  <c r="W192" i="3"/>
  <c r="AB193" i="3"/>
  <c r="AB194" i="3"/>
  <c r="AB195" i="3"/>
  <c r="W195" i="3"/>
  <c r="AB196" i="3"/>
  <c r="U196" i="3"/>
  <c r="AB197" i="3"/>
  <c r="W197" i="3"/>
  <c r="U197" i="3"/>
  <c r="AB198" i="3"/>
  <c r="AB199" i="3"/>
  <c r="AB200" i="3"/>
  <c r="AB201" i="3"/>
  <c r="W201" i="3"/>
  <c r="AB202" i="3"/>
  <c r="AB203" i="3"/>
  <c r="U203" i="3" s="1"/>
  <c r="AB204" i="3"/>
  <c r="AB205" i="3"/>
  <c r="AB206" i="3"/>
  <c r="AB207" i="3"/>
  <c r="W207" i="3"/>
  <c r="AB208" i="3"/>
  <c r="W208" i="3"/>
  <c r="AB209" i="3"/>
  <c r="W209" i="3"/>
  <c r="AB210" i="3"/>
  <c r="AB211" i="3"/>
  <c r="AB214" i="3"/>
  <c r="AB215" i="3"/>
  <c r="W215" i="3" s="1"/>
  <c r="AB216" i="3"/>
  <c r="U216" i="3"/>
  <c r="AB217" i="3"/>
  <c r="U217" i="3" s="1"/>
  <c r="AB218" i="3"/>
  <c r="U218" i="3" s="1"/>
  <c r="Q218" i="3"/>
  <c r="S218" i="3" s="1"/>
  <c r="AB219" i="3"/>
  <c r="U219" i="3"/>
  <c r="AB220" i="3"/>
  <c r="AB223" i="3"/>
  <c r="W223" i="3"/>
  <c r="AB224" i="3"/>
  <c r="W37" i="3"/>
  <c r="W117" i="3"/>
  <c r="W123" i="3"/>
  <c r="W131" i="3"/>
  <c r="W132" i="3"/>
  <c r="W139" i="3"/>
  <c r="W196" i="3"/>
  <c r="U77" i="3"/>
  <c r="U87" i="3"/>
  <c r="U107" i="3"/>
  <c r="U109" i="3"/>
  <c r="U121" i="3"/>
  <c r="U123" i="3"/>
  <c r="Q123" i="3"/>
  <c r="S123" i="3" s="1"/>
  <c r="U139" i="3"/>
  <c r="U165" i="3"/>
  <c r="U169" i="3"/>
  <c r="U175" i="3"/>
  <c r="U195" i="3"/>
  <c r="Q17" i="3"/>
  <c r="Q18" i="3"/>
  <c r="Q19" i="3"/>
  <c r="Q21" i="3"/>
  <c r="Q23" i="3"/>
  <c r="Q26" i="3"/>
  <c r="Q27" i="3"/>
  <c r="S27" i="3" s="1"/>
  <c r="Q28" i="3"/>
  <c r="Q33" i="3"/>
  <c r="Q34" i="3"/>
  <c r="R34" i="3" s="1"/>
  <c r="Q35" i="3"/>
  <c r="S35" i="3" s="1"/>
  <c r="Q36" i="3"/>
  <c r="R36" i="3"/>
  <c r="Q37" i="3"/>
  <c r="S37" i="3" s="1"/>
  <c r="Q38" i="3"/>
  <c r="R38" i="3" s="1"/>
  <c r="Q39" i="3"/>
  <c r="S39" i="3" s="1"/>
  <c r="T39" i="3" s="1"/>
  <c r="Q40" i="3"/>
  <c r="R40" i="3"/>
  <c r="Q41" i="3"/>
  <c r="R41" i="3" s="1"/>
  <c r="S41" i="3"/>
  <c r="T41" i="3" s="1"/>
  <c r="Q42" i="3"/>
  <c r="S42" i="3"/>
  <c r="T42" i="3" s="1"/>
  <c r="Q43" i="3"/>
  <c r="R43" i="3"/>
  <c r="Q44" i="3"/>
  <c r="Q45" i="3"/>
  <c r="S45" i="3" s="1"/>
  <c r="T45" i="3" s="1"/>
  <c r="Q46" i="3"/>
  <c r="Q47" i="3"/>
  <c r="R47" i="3" s="1"/>
  <c r="Q48" i="3"/>
  <c r="Q49" i="3"/>
  <c r="S49" i="3"/>
  <c r="T49" i="3" s="1"/>
  <c r="Q50" i="3"/>
  <c r="S50" i="3" s="1"/>
  <c r="Q51" i="3"/>
  <c r="S51" i="3" s="1"/>
  <c r="T51" i="3" s="1"/>
  <c r="Q52" i="3"/>
  <c r="R52" i="3" s="1"/>
  <c r="Q53" i="3"/>
  <c r="S53" i="3"/>
  <c r="T53" i="3" s="1"/>
  <c r="Q54" i="3"/>
  <c r="R54" i="3" s="1"/>
  <c r="Q55" i="3"/>
  <c r="R55" i="3" s="1"/>
  <c r="S55" i="3"/>
  <c r="Q56" i="3"/>
  <c r="S56" i="3"/>
  <c r="Q57" i="3"/>
  <c r="S57" i="3"/>
  <c r="T57" i="3" s="1"/>
  <c r="Q58" i="3"/>
  <c r="S58" i="3"/>
  <c r="Q59" i="3"/>
  <c r="R59" i="3"/>
  <c r="Q60" i="3"/>
  <c r="S60" i="3"/>
  <c r="T60" i="3" s="1"/>
  <c r="R60" i="3"/>
  <c r="Q61" i="3"/>
  <c r="S61" i="3" s="1"/>
  <c r="T61" i="3" s="1"/>
  <c r="Q63" i="3"/>
  <c r="S63" i="3"/>
  <c r="T63" i="3" s="1"/>
  <c r="Q64" i="3"/>
  <c r="Q65" i="3"/>
  <c r="Q66" i="3"/>
  <c r="Q67" i="3"/>
  <c r="S67" i="3" s="1"/>
  <c r="T67" i="3" s="1"/>
  <c r="Q68" i="3"/>
  <c r="S68" i="3"/>
  <c r="T68" i="3" s="1"/>
  <c r="R68" i="3"/>
  <c r="Q69" i="3"/>
  <c r="Q70" i="3"/>
  <c r="R70" i="3"/>
  <c r="Q71" i="3"/>
  <c r="S71" i="3" s="1"/>
  <c r="T71" i="3" s="1"/>
  <c r="Q72" i="3"/>
  <c r="S72" i="3"/>
  <c r="Q73" i="3"/>
  <c r="S73" i="3" s="1"/>
  <c r="T73" i="3" s="1"/>
  <c r="Q74" i="3"/>
  <c r="Q75" i="3"/>
  <c r="R75" i="3"/>
  <c r="Q77" i="3"/>
  <c r="S77" i="3" s="1"/>
  <c r="V77" i="3" s="1"/>
  <c r="X77" i="3" s="1"/>
  <c r="Z77" i="3" s="1"/>
  <c r="Q78" i="3"/>
  <c r="R78" i="3" s="1"/>
  <c r="Q79" i="3"/>
  <c r="S79" i="3"/>
  <c r="Q80" i="3"/>
  <c r="S80" i="3"/>
  <c r="T80" i="3" s="1"/>
  <c r="Q81" i="3"/>
  <c r="R81" i="3"/>
  <c r="Q82" i="3"/>
  <c r="Q83" i="3"/>
  <c r="S83" i="3" s="1"/>
  <c r="Q84" i="3"/>
  <c r="S84" i="3"/>
  <c r="Q85" i="3"/>
  <c r="R85" i="3" s="1"/>
  <c r="Q86" i="3"/>
  <c r="Q87" i="3"/>
  <c r="Q88" i="3"/>
  <c r="S88" i="3" s="1"/>
  <c r="Q89" i="3"/>
  <c r="R89" i="3"/>
  <c r="Q90" i="3"/>
  <c r="S90" i="3" s="1"/>
  <c r="Q91" i="3"/>
  <c r="S91" i="3" s="1"/>
  <c r="V91" i="3" s="1"/>
  <c r="X91" i="3" s="1"/>
  <c r="Z91" i="3" s="1"/>
  <c r="Q92" i="3"/>
  <c r="S92" i="3" s="1"/>
  <c r="Q93" i="3"/>
  <c r="R93" i="3" s="1"/>
  <c r="S93" i="3"/>
  <c r="V93" i="3" s="1"/>
  <c r="X93" i="3" s="1"/>
  <c r="Q95" i="3"/>
  <c r="Q96" i="3"/>
  <c r="S96" i="3"/>
  <c r="V96" i="3" s="1"/>
  <c r="X96" i="3" s="1"/>
  <c r="Z96" i="3" s="1"/>
  <c r="Q97" i="3"/>
  <c r="Q98" i="3"/>
  <c r="S98" i="3"/>
  <c r="Q99" i="3"/>
  <c r="Q100" i="3"/>
  <c r="S100" i="3" s="1"/>
  <c r="Q101" i="3"/>
  <c r="R101" i="3" s="1"/>
  <c r="Q103" i="3"/>
  <c r="S103" i="3" s="1"/>
  <c r="T103" i="3" s="1"/>
  <c r="Q104" i="3"/>
  <c r="S104" i="3"/>
  <c r="Q105" i="3"/>
  <c r="Q107" i="3"/>
  <c r="S107" i="3"/>
  <c r="Q108" i="3"/>
  <c r="Q109" i="3"/>
  <c r="R109" i="3" s="1"/>
  <c r="Q111" i="3"/>
  <c r="Q112" i="3"/>
  <c r="S112" i="3"/>
  <c r="T112" i="3" s="1"/>
  <c r="Q113" i="3"/>
  <c r="Q114" i="3"/>
  <c r="S114" i="3" s="1"/>
  <c r="T114" i="3" s="1"/>
  <c r="Q115" i="3"/>
  <c r="S115" i="3" s="1"/>
  <c r="Q116" i="3"/>
  <c r="S116" i="3"/>
  <c r="T116" i="3" s="1"/>
  <c r="Q117" i="3"/>
  <c r="Q119" i="3"/>
  <c r="S119" i="3"/>
  <c r="T119" i="3" s="1"/>
  <c r="Q120" i="3"/>
  <c r="S120" i="3" s="1"/>
  <c r="Q121" i="3"/>
  <c r="R121" i="3"/>
  <c r="Q124" i="3"/>
  <c r="S124" i="3" s="1"/>
  <c r="Q125" i="3"/>
  <c r="R125" i="3"/>
  <c r="Q126" i="3"/>
  <c r="S126" i="3" s="1"/>
  <c r="Q127" i="3"/>
  <c r="S127" i="3"/>
  <c r="T127" i="3" s="1"/>
  <c r="Q128" i="3"/>
  <c r="Q129" i="3"/>
  <c r="R129" i="3" s="1"/>
  <c r="Q130" i="3"/>
  <c r="S130" i="3" s="1"/>
  <c r="T130" i="3" s="1"/>
  <c r="Q131" i="3"/>
  <c r="S131" i="3" s="1"/>
  <c r="T131" i="3" s="1"/>
  <c r="Q133" i="3"/>
  <c r="R133" i="3"/>
  <c r="Q134" i="3"/>
  <c r="R134" i="3" s="1"/>
  <c r="S134" i="3"/>
  <c r="T134" i="3" s="1"/>
  <c r="Q135" i="3"/>
  <c r="S135" i="3"/>
  <c r="Q136" i="3"/>
  <c r="S136" i="3"/>
  <c r="T136" i="3" s="1"/>
  <c r="Q137" i="3"/>
  <c r="R137" i="3"/>
  <c r="Q139" i="3"/>
  <c r="S139" i="3"/>
  <c r="T139" i="3" s="1"/>
  <c r="Q140" i="3"/>
  <c r="S140" i="3"/>
  <c r="Q141" i="3"/>
  <c r="Q142" i="3"/>
  <c r="S142" i="3" s="1"/>
  <c r="Q143" i="3"/>
  <c r="Q144" i="3"/>
  <c r="S144" i="3"/>
  <c r="T144" i="3" s="1"/>
  <c r="Q145" i="3"/>
  <c r="Q147" i="3"/>
  <c r="S147" i="3" s="1"/>
  <c r="T147" i="3" s="1"/>
  <c r="Q148" i="3"/>
  <c r="Q149" i="3"/>
  <c r="Q150" i="3"/>
  <c r="S150" i="3" s="1"/>
  <c r="T150" i="3" s="1"/>
  <c r="Q151" i="3"/>
  <c r="Q152" i="3"/>
  <c r="Q153" i="3"/>
  <c r="R153" i="3" s="1"/>
  <c r="Q155" i="3"/>
  <c r="Q156" i="3"/>
  <c r="Q157" i="3"/>
  <c r="R157" i="3"/>
  <c r="Q158" i="3"/>
  <c r="S158" i="3"/>
  <c r="V158" i="3" s="1"/>
  <c r="Q159" i="3"/>
  <c r="Q160" i="3"/>
  <c r="Q161" i="3"/>
  <c r="S161" i="3"/>
  <c r="T161" i="3" s="1"/>
  <c r="R161" i="3"/>
  <c r="Q162" i="3"/>
  <c r="S162" i="3" s="1"/>
  <c r="Q163" i="3"/>
  <c r="R163" i="3" s="1"/>
  <c r="Q164" i="3"/>
  <c r="S164" i="3" s="1"/>
  <c r="Q165" i="3"/>
  <c r="R165" i="3" s="1"/>
  <c r="Q166" i="3"/>
  <c r="S166" i="3" s="1"/>
  <c r="T166" i="3" s="1"/>
  <c r="Q167" i="3"/>
  <c r="R167" i="3" s="1"/>
  <c r="Q168" i="3"/>
  <c r="S168" i="3" s="1"/>
  <c r="Q169" i="3"/>
  <c r="S169" i="3" s="1"/>
  <c r="R169" i="3"/>
  <c r="Q171" i="3"/>
  <c r="S171" i="3"/>
  <c r="Q172" i="3"/>
  <c r="S172" i="3"/>
  <c r="Q173" i="3"/>
  <c r="R173" i="3"/>
  <c r="Q174" i="3"/>
  <c r="S174" i="3"/>
  <c r="T174" i="3" s="1"/>
  <c r="Q175" i="3"/>
  <c r="S175" i="3"/>
  <c r="Q176" i="3"/>
  <c r="Q177" i="3"/>
  <c r="R177" i="3" s="1"/>
  <c r="Q179" i="3"/>
  <c r="S179" i="3" s="1"/>
  <c r="Q180" i="3"/>
  <c r="S180" i="3" s="1"/>
  <c r="Q181" i="3"/>
  <c r="R181" i="3" s="1"/>
  <c r="Q182" i="3"/>
  <c r="S182" i="3" s="1"/>
  <c r="T182" i="3" s="1"/>
  <c r="Q183" i="3"/>
  <c r="Q184" i="3"/>
  <c r="Q185" i="3"/>
  <c r="R185" i="3" s="1"/>
  <c r="Q186" i="3"/>
  <c r="S186" i="3" s="1"/>
  <c r="Q187" i="3"/>
  <c r="S187" i="3" s="1"/>
  <c r="Q188" i="3"/>
  <c r="Q189" i="3"/>
  <c r="Q190" i="3"/>
  <c r="S190" i="3" s="1"/>
  <c r="Q191" i="3"/>
  <c r="S191" i="3" s="1"/>
  <c r="T191" i="3" s="1"/>
  <c r="Q192" i="3"/>
  <c r="S192" i="3" s="1"/>
  <c r="T192" i="3" s="1"/>
  <c r="Q193" i="3"/>
  <c r="R193" i="3" s="1"/>
  <c r="Q194" i="3"/>
  <c r="S194" i="3" s="1"/>
  <c r="Q195" i="3"/>
  <c r="Q196" i="3"/>
  <c r="S196" i="3" s="1"/>
  <c r="T196" i="3" s="1"/>
  <c r="R196" i="3"/>
  <c r="Q197" i="3"/>
  <c r="R197" i="3" s="1"/>
  <c r="Q198" i="3"/>
  <c r="R198" i="3" s="1"/>
  <c r="Q199" i="3"/>
  <c r="S199" i="3"/>
  <c r="T199" i="3" s="1"/>
  <c r="Q200" i="3"/>
  <c r="S200" i="3"/>
  <c r="T200" i="3" s="1"/>
  <c r="Q201" i="3"/>
  <c r="R201" i="3"/>
  <c r="Q202" i="3"/>
  <c r="Q203" i="3"/>
  <c r="Q204" i="3"/>
  <c r="S204" i="3"/>
  <c r="T204" i="3" s="1"/>
  <c r="Q205" i="3"/>
  <c r="S205" i="3"/>
  <c r="Q206" i="3"/>
  <c r="S206" i="3"/>
  <c r="T206" i="3" s="1"/>
  <c r="Q207" i="3"/>
  <c r="Q208" i="3"/>
  <c r="S208" i="3" s="1"/>
  <c r="T208" i="3" s="1"/>
  <c r="X208" i="3" s="1"/>
  <c r="Q209" i="3"/>
  <c r="Q210" i="3"/>
  <c r="R210" i="3"/>
  <c r="Q211" i="3"/>
  <c r="S211" i="3"/>
  <c r="T211" i="3" s="1"/>
  <c r="Q214" i="3"/>
  <c r="Q215" i="3"/>
  <c r="S215" i="3" s="1"/>
  <c r="T215" i="3" s="1"/>
  <c r="R215" i="3"/>
  <c r="Q216" i="3"/>
  <c r="Q217" i="3"/>
  <c r="R217" i="3" s="1"/>
  <c r="T218" i="3"/>
  <c r="Q219" i="3"/>
  <c r="R219" i="3"/>
  <c r="Q220" i="3"/>
  <c r="S220" i="3"/>
  <c r="T220" i="3" s="1"/>
  <c r="Q223" i="3"/>
  <c r="Q224" i="3"/>
  <c r="R224" i="3" s="1"/>
  <c r="S224" i="3"/>
  <c r="T224" i="3" s="1"/>
  <c r="AB16" i="3"/>
  <c r="Q16" i="3"/>
  <c r="W64" i="3"/>
  <c r="W22" i="3"/>
  <c r="R77" i="3"/>
  <c r="W76" i="3"/>
  <c r="W60" i="3"/>
  <c r="R204" i="3"/>
  <c r="U56" i="3"/>
  <c r="W219" i="3"/>
  <c r="W216" i="3"/>
  <c r="W65" i="3"/>
  <c r="W61" i="3"/>
  <c r="W49" i="3"/>
  <c r="U49" i="3"/>
  <c r="U33" i="3"/>
  <c r="W21" i="3"/>
  <c r="W162" i="3"/>
  <c r="W154" i="3"/>
  <c r="W146" i="3"/>
  <c r="U142" i="3"/>
  <c r="W142" i="3"/>
  <c r="W138" i="3"/>
  <c r="W126" i="3"/>
  <c r="W122" i="3"/>
  <c r="W98" i="3"/>
  <c r="U98" i="3"/>
  <c r="W90" i="3"/>
  <c r="W86" i="3"/>
  <c r="U86" i="3"/>
  <c r="W82" i="3"/>
  <c r="U78" i="3"/>
  <c r="U70" i="3"/>
  <c r="W66" i="3"/>
  <c r="U66" i="3"/>
  <c r="W50" i="3"/>
  <c r="U46" i="3"/>
  <c r="W38" i="3"/>
  <c r="U38" i="3"/>
  <c r="W217" i="3"/>
  <c r="P13" i="4"/>
  <c r="P32" i="16"/>
  <c r="S32" i="16"/>
  <c r="O15" i="3"/>
  <c r="O213" i="3"/>
  <c r="S237" i="16"/>
  <c r="S236" i="16"/>
  <c r="S235" i="16"/>
  <c r="S234" i="16"/>
  <c r="S233" i="16"/>
  <c r="S232" i="16"/>
  <c r="S231" i="16"/>
  <c r="S230" i="16"/>
  <c r="S229" i="16"/>
  <c r="S228" i="16"/>
  <c r="S227" i="16"/>
  <c r="S226" i="16"/>
  <c r="P225" i="16"/>
  <c r="S225" i="16"/>
  <c r="S224" i="16"/>
  <c r="S223" i="16"/>
  <c r="S222" i="16"/>
  <c r="S221" i="16"/>
  <c r="S220" i="16"/>
  <c r="S219" i="16"/>
  <c r="S218" i="16"/>
  <c r="S217" i="16"/>
  <c r="S216" i="16"/>
  <c r="P215" i="16"/>
  <c r="S215" i="16" s="1"/>
  <c r="S212" i="16"/>
  <c r="S211" i="16"/>
  <c r="S210" i="16"/>
  <c r="S209" i="16"/>
  <c r="S208" i="16"/>
  <c r="S207" i="16"/>
  <c r="S206" i="16"/>
  <c r="S205" i="16"/>
  <c r="S204" i="16"/>
  <c r="S203" i="16"/>
  <c r="S202" i="16"/>
  <c r="S201" i="16"/>
  <c r="S200" i="16"/>
  <c r="S199" i="16"/>
  <c r="S198" i="16"/>
  <c r="S197" i="16"/>
  <c r="S196" i="16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77" i="16"/>
  <c r="S176" i="16"/>
  <c r="S175" i="16"/>
  <c r="S174" i="16"/>
  <c r="S173" i="16"/>
  <c r="S172" i="16"/>
  <c r="S171" i="16"/>
  <c r="S170" i="16"/>
  <c r="S169" i="16"/>
  <c r="S168" i="16"/>
  <c r="S167" i="16"/>
  <c r="S166" i="16"/>
  <c r="S165" i="16"/>
  <c r="S164" i="16"/>
  <c r="S163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S127" i="16"/>
  <c r="S126" i="16"/>
  <c r="S125" i="16"/>
  <c r="S124" i="16"/>
  <c r="S123" i="16"/>
  <c r="S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1" i="16"/>
  <c r="S30" i="16"/>
  <c r="S29" i="16"/>
  <c r="S28" i="16"/>
  <c r="S27" i="16"/>
  <c r="S26" i="16"/>
  <c r="S25" i="16"/>
  <c r="P24" i="16"/>
  <c r="S24" i="16"/>
  <c r="S23" i="16"/>
  <c r="S22" i="16"/>
  <c r="S21" i="16"/>
  <c r="S20" i="16"/>
  <c r="S19" i="16"/>
  <c r="S18" i="16"/>
  <c r="S17" i="16"/>
  <c r="P16" i="16"/>
  <c r="S16" i="16" s="1"/>
  <c r="S15" i="16"/>
  <c r="S14" i="16"/>
  <c r="S13" i="16"/>
  <c r="S11" i="16"/>
  <c r="O25" i="3"/>
  <c r="O12" i="3" s="1"/>
  <c r="S19" i="3"/>
  <c r="V19" i="3" s="1"/>
  <c r="X19" i="3" s="1"/>
  <c r="R19" i="3"/>
  <c r="T102" i="4"/>
  <c r="U102" i="4" s="1"/>
  <c r="W102" i="4" s="1"/>
  <c r="S102" i="4"/>
  <c r="S96" i="4"/>
  <c r="T96" i="4"/>
  <c r="U96" i="4" s="1"/>
  <c r="W96" i="4" s="1"/>
  <c r="Y96" i="4" s="1"/>
  <c r="S69" i="3"/>
  <c r="T69" i="3" s="1"/>
  <c r="R69" i="3"/>
  <c r="U28" i="3"/>
  <c r="W28" i="3"/>
  <c r="T70" i="4"/>
  <c r="U70" i="4" s="1"/>
  <c r="X56" i="4"/>
  <c r="V56" i="4"/>
  <c r="X50" i="4"/>
  <c r="V50" i="4"/>
  <c r="S83" i="4"/>
  <c r="T83" i="4"/>
  <c r="W94" i="3"/>
  <c r="W178" i="3"/>
  <c r="R58" i="3"/>
  <c r="W218" i="3"/>
  <c r="T85" i="4"/>
  <c r="U85" i="4" s="1"/>
  <c r="T57" i="4"/>
  <c r="U57" i="4" s="1"/>
  <c r="W57" i="4" s="1"/>
  <c r="Y57" i="4" s="1"/>
  <c r="S52" i="4"/>
  <c r="S32" i="4"/>
  <c r="X77" i="4"/>
  <c r="X118" i="4"/>
  <c r="X52" i="4"/>
  <c r="S114" i="4"/>
  <c r="W181" i="3"/>
  <c r="W203" i="3"/>
  <c r="X90" i="4"/>
  <c r="V90" i="4"/>
  <c r="W188" i="3"/>
  <c r="S101" i="4"/>
  <c r="X127" i="4"/>
  <c r="V127" i="4"/>
  <c r="S36" i="3"/>
  <c r="R66" i="3"/>
  <c r="S66" i="3"/>
  <c r="T66" i="3" s="1"/>
  <c r="T29" i="4"/>
  <c r="U29" i="4" s="1"/>
  <c r="S29" i="4"/>
  <c r="V123" i="4"/>
  <c r="X51" i="4"/>
  <c r="U198" i="3"/>
  <c r="W198" i="3"/>
  <c r="X84" i="4"/>
  <c r="V84" i="4"/>
  <c r="X43" i="4"/>
  <c r="V43" i="4"/>
  <c r="W189" i="3"/>
  <c r="U189" i="3"/>
  <c r="X91" i="4"/>
  <c r="V91" i="4"/>
  <c r="S124" i="4"/>
  <c r="T112" i="4"/>
  <c r="U112" i="4" s="1"/>
  <c r="W112" i="4" s="1"/>
  <c r="Y112" i="4" s="1"/>
  <c r="U155" i="3"/>
  <c r="W52" i="3"/>
  <c r="U52" i="3"/>
  <c r="W118" i="3"/>
  <c r="R61" i="3"/>
  <c r="S52" i="3"/>
  <c r="U187" i="3"/>
  <c r="U23" i="3"/>
  <c r="U44" i="3"/>
  <c r="W44" i="3"/>
  <c r="V60" i="4"/>
  <c r="T100" i="4"/>
  <c r="T59" i="4"/>
  <c r="S59" i="4"/>
  <c r="T41" i="4"/>
  <c r="S27" i="4"/>
  <c r="V109" i="4"/>
  <c r="V39" i="4"/>
  <c r="X16" i="4"/>
  <c r="X32" i="4"/>
  <c r="V32" i="4"/>
  <c r="T119" i="4"/>
  <c r="U119" i="4" s="1"/>
  <c r="S119" i="4"/>
  <c r="V110" i="4"/>
  <c r="X110" i="4"/>
  <c r="W170" i="3"/>
  <c r="W19" i="3"/>
  <c r="W184" i="3"/>
  <c r="U184" i="3"/>
  <c r="W149" i="3"/>
  <c r="W80" i="3"/>
  <c r="U80" i="3"/>
  <c r="S128" i="4"/>
  <c r="T128" i="4"/>
  <c r="U128" i="4" s="1"/>
  <c r="T65" i="4"/>
  <c r="U65" i="4" s="1"/>
  <c r="S65" i="4"/>
  <c r="S33" i="4"/>
  <c r="T33" i="4"/>
  <c r="U33" i="4" s="1"/>
  <c r="S15" i="4"/>
  <c r="T15" i="4"/>
  <c r="U15" i="4" s="1"/>
  <c r="V31" i="4"/>
  <c r="R49" i="3"/>
  <c r="R53" i="3"/>
  <c r="T40" i="4"/>
  <c r="U40" i="4" s="1"/>
  <c r="W40" i="4" s="1"/>
  <c r="Y40" i="4" s="1"/>
  <c r="T16" i="4"/>
  <c r="U16" i="4" s="1"/>
  <c r="S67" i="4"/>
  <c r="V49" i="4"/>
  <c r="V17" i="4"/>
  <c r="U168" i="3"/>
  <c r="W108" i="3"/>
  <c r="V125" i="4"/>
  <c r="T79" i="4"/>
  <c r="U79" i="4" s="1"/>
  <c r="W79" i="4" s="1"/>
  <c r="V93" i="4"/>
  <c r="S15" i="5"/>
  <c r="R211" i="3"/>
  <c r="R22" i="3"/>
  <c r="R35" i="3"/>
  <c r="R223" i="3"/>
  <c r="S223" i="3"/>
  <c r="R218" i="3"/>
  <c r="R200" i="3"/>
  <c r="R192" i="3"/>
  <c r="R180" i="3"/>
  <c r="R172" i="3"/>
  <c r="R168" i="3"/>
  <c r="R164" i="3"/>
  <c r="R144" i="3"/>
  <c r="R140" i="3"/>
  <c r="R136" i="3"/>
  <c r="R116" i="3"/>
  <c r="R112" i="3"/>
  <c r="R104" i="3"/>
  <c r="R100" i="3"/>
  <c r="R96" i="3"/>
  <c r="R92" i="3"/>
  <c r="R88" i="3"/>
  <c r="R84" i="3"/>
  <c r="R80" i="3"/>
  <c r="R63" i="3"/>
  <c r="R51" i="3"/>
  <c r="R39" i="3"/>
  <c r="S217" i="3"/>
  <c r="V217" i="3" s="1"/>
  <c r="S201" i="3"/>
  <c r="S197" i="3"/>
  <c r="T197" i="3" s="1"/>
  <c r="S193" i="3"/>
  <c r="S185" i="3"/>
  <c r="T185" i="3" s="1"/>
  <c r="S181" i="3"/>
  <c r="S177" i="3"/>
  <c r="S173" i="3"/>
  <c r="S165" i="3"/>
  <c r="V165" i="3" s="1"/>
  <c r="S157" i="3"/>
  <c r="S153" i="3"/>
  <c r="T153" i="3" s="1"/>
  <c r="S137" i="3"/>
  <c r="S133" i="3"/>
  <c r="T133" i="3" s="1"/>
  <c r="S129" i="3"/>
  <c r="T129" i="3" s="1"/>
  <c r="S125" i="3"/>
  <c r="S121" i="3"/>
  <c r="T121" i="3" s="1"/>
  <c r="S109" i="3"/>
  <c r="V109" i="3" s="1"/>
  <c r="S101" i="3"/>
  <c r="S89" i="3"/>
  <c r="T89" i="3" s="1"/>
  <c r="S85" i="3"/>
  <c r="T85" i="3" s="1"/>
  <c r="S81" i="3"/>
  <c r="T81" i="3" s="1"/>
  <c r="S34" i="3"/>
  <c r="T34" i="3" s="1"/>
  <c r="R57" i="3"/>
  <c r="R37" i="3"/>
  <c r="S75" i="3"/>
  <c r="T75" i="3" s="1"/>
  <c r="R72" i="3"/>
  <c r="S70" i="3"/>
  <c r="V70" i="3" s="1"/>
  <c r="X70" i="3" s="1"/>
  <c r="S59" i="3"/>
  <c r="T59" i="3" s="1"/>
  <c r="R56" i="3"/>
  <c r="S54" i="3"/>
  <c r="R42" i="3"/>
  <c r="R199" i="3"/>
  <c r="R191" i="3"/>
  <c r="R179" i="3"/>
  <c r="R175" i="3"/>
  <c r="R171" i="3"/>
  <c r="R147" i="3"/>
  <c r="R139" i="3"/>
  <c r="R135" i="3"/>
  <c r="R131" i="3"/>
  <c r="R127" i="3"/>
  <c r="R123" i="3"/>
  <c r="R119" i="3"/>
  <c r="R115" i="3"/>
  <c r="R107" i="3"/>
  <c r="R103" i="3"/>
  <c r="R91" i="3"/>
  <c r="R83" i="3"/>
  <c r="R79" i="3"/>
  <c r="R50" i="3"/>
  <c r="S47" i="3"/>
  <c r="T47" i="3" s="1"/>
  <c r="U192" i="3"/>
  <c r="U177" i="3"/>
  <c r="U81" i="3"/>
  <c r="W180" i="3"/>
  <c r="U180" i="3"/>
  <c r="W151" i="3"/>
  <c r="U151" i="3"/>
  <c r="U92" i="3"/>
  <c r="W92" i="3"/>
  <c r="U84" i="3"/>
  <c r="W63" i="3"/>
  <c r="U63" i="3"/>
  <c r="W26" i="3"/>
  <c r="R194" i="3"/>
  <c r="R190" i="3"/>
  <c r="R186" i="3"/>
  <c r="R182" i="3"/>
  <c r="R178" i="3"/>
  <c r="R174" i="3"/>
  <c r="R166" i="3"/>
  <c r="R162" i="3"/>
  <c r="R158" i="3"/>
  <c r="R154" i="3"/>
  <c r="R150" i="3"/>
  <c r="R146" i="3"/>
  <c r="R142" i="3"/>
  <c r="R138" i="3"/>
  <c r="R130" i="3"/>
  <c r="R126" i="3"/>
  <c r="R122" i="3"/>
  <c r="R114" i="3"/>
  <c r="R110" i="3"/>
  <c r="R106" i="3"/>
  <c r="R102" i="3"/>
  <c r="R98" i="3"/>
  <c r="R94" i="3"/>
  <c r="R67" i="3"/>
  <c r="W161" i="3"/>
  <c r="V161" i="3"/>
  <c r="X161" i="3" s="1"/>
  <c r="Z161" i="3" s="1"/>
  <c r="W113" i="3"/>
  <c r="U113" i="3"/>
  <c r="S43" i="3"/>
  <c r="T43" i="3" s="1"/>
  <c r="U124" i="3"/>
  <c r="W116" i="3"/>
  <c r="U53" i="3"/>
  <c r="W53" i="3"/>
  <c r="T122" i="4"/>
  <c r="U122" i="4" s="1"/>
  <c r="S122" i="4"/>
  <c r="S107" i="4"/>
  <c r="T107" i="4"/>
  <c r="U107" i="4" s="1"/>
  <c r="W107" i="4" s="1"/>
  <c r="Y107" i="4" s="1"/>
  <c r="T87" i="4"/>
  <c r="U87" i="4" s="1"/>
  <c r="T51" i="4"/>
  <c r="U51" i="4" s="1"/>
  <c r="S43" i="4"/>
  <c r="T43" i="4"/>
  <c r="U43" i="4" s="1"/>
  <c r="S34" i="4"/>
  <c r="T34" i="4"/>
  <c r="U34" i="4" s="1"/>
  <c r="S26" i="4"/>
  <c r="S90" i="4"/>
  <c r="S63" i="4"/>
  <c r="S46" i="4"/>
  <c r="S115" i="4"/>
  <c r="T115" i="4"/>
  <c r="T113" i="4"/>
  <c r="U113" i="4" s="1"/>
  <c r="W113" i="4" s="1"/>
  <c r="S113" i="4"/>
  <c r="T86" i="4"/>
  <c r="S86" i="4"/>
  <c r="T75" i="4"/>
  <c r="U75" i="4" s="1"/>
  <c r="V75" i="4"/>
  <c r="S75" i="4"/>
  <c r="T66" i="4"/>
  <c r="U66" i="4" s="1"/>
  <c r="S66" i="4"/>
  <c r="T58" i="4"/>
  <c r="U58" i="4" s="1"/>
  <c r="W58" i="4" s="1"/>
  <c r="Y58" i="4" s="1"/>
  <c r="S58" i="4"/>
  <c r="T31" i="4"/>
  <c r="U31" i="4" s="1"/>
  <c r="W31" i="4" s="1"/>
  <c r="Y31" i="4" s="1"/>
  <c r="S31" i="4"/>
  <c r="T23" i="4"/>
  <c r="U23" i="4" s="1"/>
  <c r="W23" i="4" s="1"/>
  <c r="S23" i="4"/>
  <c r="S78" i="4"/>
  <c r="T110" i="4"/>
  <c r="U110" i="4" s="1"/>
  <c r="W110" i="4" s="1"/>
  <c r="Y110" i="4" s="1"/>
  <c r="S110" i="4"/>
  <c r="T61" i="4"/>
  <c r="U61" i="4" s="1"/>
  <c r="S61" i="4"/>
  <c r="S28" i="4"/>
  <c r="T28" i="4"/>
  <c r="U28" i="4" s="1"/>
  <c r="W28" i="4" s="1"/>
  <c r="Y28" i="4" s="1"/>
  <c r="S22" i="4"/>
  <c r="T22" i="4"/>
  <c r="U22" i="4" s="1"/>
  <c r="S55" i="4"/>
  <c r="S131" i="4"/>
  <c r="S127" i="4"/>
  <c r="T127" i="4"/>
  <c r="U127" i="4" s="1"/>
  <c r="T125" i="4"/>
  <c r="U125" i="4" s="1"/>
  <c r="S125" i="4"/>
  <c r="T118" i="4"/>
  <c r="U118" i="4" s="1"/>
  <c r="W118" i="4" s="1"/>
  <c r="S118" i="4"/>
  <c r="T60" i="4"/>
  <c r="U60" i="4" s="1"/>
  <c r="S60" i="4"/>
  <c r="S54" i="4"/>
  <c r="T54" i="4"/>
  <c r="U54" i="4" s="1"/>
  <c r="W54" i="4" s="1"/>
  <c r="Y54" i="4" s="1"/>
  <c r="S49" i="4"/>
  <c r="T49" i="4"/>
  <c r="T19" i="4"/>
  <c r="S19" i="4"/>
  <c r="V15" i="4"/>
  <c r="X83" i="4"/>
  <c r="V63" i="4"/>
  <c r="S71" i="4"/>
  <c r="V29" i="4"/>
  <c r="X78" i="4"/>
  <c r="Q13" i="7"/>
  <c r="S88" i="4"/>
  <c r="T88" i="4"/>
  <c r="V115" i="4"/>
  <c r="X115" i="4"/>
  <c r="T123" i="4"/>
  <c r="U123" i="4" s="1"/>
  <c r="W123" i="4" s="1"/>
  <c r="S123" i="4"/>
  <c r="X117" i="4"/>
  <c r="V117" i="4"/>
  <c r="X106" i="4"/>
  <c r="V106" i="4"/>
  <c r="W106" i="4"/>
  <c r="S76" i="4"/>
  <c r="W27" i="4"/>
  <c r="Y27" i="4" s="1"/>
  <c r="X75" i="4"/>
  <c r="X45" i="4"/>
  <c r="X35" i="4"/>
  <c r="V35" i="4"/>
  <c r="T133" i="4"/>
  <c r="U133" i="4" s="1"/>
  <c r="AA133" i="4" s="1"/>
  <c r="AB133" i="4" s="1"/>
  <c r="S111" i="4"/>
  <c r="T18" i="4"/>
  <c r="U18" i="4" s="1"/>
  <c r="S18" i="4"/>
  <c r="X79" i="4"/>
  <c r="V121" i="4"/>
  <c r="X121" i="4"/>
  <c r="X99" i="4"/>
  <c r="V99" i="4"/>
  <c r="X61" i="4"/>
  <c r="V61" i="4"/>
  <c r="V103" i="4"/>
  <c r="V105" i="4"/>
  <c r="V55" i="4"/>
  <c r="X21" i="4"/>
  <c r="T126" i="4"/>
  <c r="S50" i="4"/>
  <c r="W163" i="3"/>
  <c r="U160" i="3"/>
  <c r="U128" i="3"/>
  <c r="U207" i="3"/>
  <c r="R206" i="3"/>
  <c r="U172" i="3"/>
  <c r="W176" i="3"/>
  <c r="V116" i="3"/>
  <c r="S219" i="3"/>
  <c r="S195" i="3"/>
  <c r="V195" i="3" s="1"/>
  <c r="X195" i="3" s="1"/>
  <c r="R195" i="3"/>
  <c r="S64" i="3"/>
  <c r="R64" i="3"/>
  <c r="R21" i="3"/>
  <c r="S21" i="3"/>
  <c r="S76" i="3"/>
  <c r="W62" i="3"/>
  <c r="S216" i="3"/>
  <c r="T216" i="3" s="1"/>
  <c r="R216" i="3"/>
  <c r="S207" i="3"/>
  <c r="R207" i="3"/>
  <c r="S202" i="3"/>
  <c r="T202" i="3" s="1"/>
  <c r="R202" i="3"/>
  <c r="S167" i="3"/>
  <c r="S163" i="3"/>
  <c r="S160" i="3"/>
  <c r="T160" i="3" s="1"/>
  <c r="R160" i="3"/>
  <c r="S156" i="3"/>
  <c r="T156" i="3" s="1"/>
  <c r="R156" i="3"/>
  <c r="S152" i="3"/>
  <c r="T152" i="3" s="1"/>
  <c r="R152" i="3"/>
  <c r="S74" i="3"/>
  <c r="V74" i="3" s="1"/>
  <c r="X74" i="3" s="1"/>
  <c r="R74" i="3"/>
  <c r="R71" i="3"/>
  <c r="S26" i="3"/>
  <c r="R26" i="3"/>
  <c r="U137" i="3"/>
  <c r="W183" i="3"/>
  <c r="U183" i="3"/>
  <c r="U91" i="3"/>
  <c r="W91" i="3"/>
  <c r="W16" i="3"/>
  <c r="U16" i="3"/>
  <c r="T171" i="3"/>
  <c r="S99" i="3"/>
  <c r="T99" i="3" s="1"/>
  <c r="R99" i="3"/>
  <c r="S95" i="3"/>
  <c r="T95" i="3" s="1"/>
  <c r="R95" i="3"/>
  <c r="S86" i="3"/>
  <c r="T86" i="3" s="1"/>
  <c r="R86" i="3"/>
  <c r="S82" i="3"/>
  <c r="T82" i="3" s="1"/>
  <c r="R82" i="3"/>
  <c r="S33" i="3"/>
  <c r="V33" i="3" s="1"/>
  <c r="R33" i="3"/>
  <c r="W205" i="3"/>
  <c r="U205" i="3"/>
  <c r="U190" i="3"/>
  <c r="U186" i="3"/>
  <c r="W186" i="3"/>
  <c r="U104" i="3"/>
  <c r="V104" i="3"/>
  <c r="W104" i="3"/>
  <c r="W101" i="3"/>
  <c r="U101" i="3"/>
  <c r="W97" i="3"/>
  <c r="U97" i="3"/>
  <c r="U71" i="3"/>
  <c r="W67" i="3"/>
  <c r="U67" i="3"/>
  <c r="S188" i="3"/>
  <c r="V188" i="3" s="1"/>
  <c r="R188" i="3"/>
  <c r="S184" i="3"/>
  <c r="V184" i="3" s="1"/>
  <c r="X184" i="3" s="1"/>
  <c r="R184" i="3"/>
  <c r="R145" i="3"/>
  <c r="S145" i="3"/>
  <c r="T145" i="3" s="1"/>
  <c r="R141" i="3"/>
  <c r="S141" i="3"/>
  <c r="T141" i="3" s="1"/>
  <c r="S128" i="3"/>
  <c r="V128" i="3" s="1"/>
  <c r="X128" i="3" s="1"/>
  <c r="R128" i="3"/>
  <c r="R124" i="3"/>
  <c r="R117" i="3"/>
  <c r="S117" i="3"/>
  <c r="R113" i="3"/>
  <c r="S113" i="3"/>
  <c r="S108" i="3"/>
  <c r="V108" i="3" s="1"/>
  <c r="X108" i="3" s="1"/>
  <c r="R108" i="3"/>
  <c r="R44" i="3"/>
  <c r="S44" i="3"/>
  <c r="W214" i="3"/>
  <c r="U214" i="3"/>
  <c r="W164" i="3"/>
  <c r="U164" i="3"/>
  <c r="W156" i="3"/>
  <c r="W152" i="3"/>
  <c r="U152" i="3"/>
  <c r="U148" i="3"/>
  <c r="W145" i="3"/>
  <c r="U145" i="3"/>
  <c r="U141" i="3"/>
  <c r="W141" i="3"/>
  <c r="U133" i="3"/>
  <c r="W133" i="3"/>
  <c r="W130" i="3"/>
  <c r="U130" i="3"/>
  <c r="W59" i="3"/>
  <c r="U59" i="3"/>
  <c r="W55" i="3"/>
  <c r="U55" i="3"/>
  <c r="W35" i="3"/>
  <c r="U35" i="3"/>
  <c r="W27" i="3"/>
  <c r="U27" i="3"/>
  <c r="W17" i="3"/>
  <c r="U17" i="3"/>
  <c r="W185" i="3"/>
  <c r="W96" i="3"/>
  <c r="T158" i="3"/>
  <c r="S38" i="3"/>
  <c r="V38" i="3" s="1"/>
  <c r="V175" i="3"/>
  <c r="X175" i="3" s="1"/>
  <c r="T175" i="3"/>
  <c r="T104" i="3"/>
  <c r="T92" i="3"/>
  <c r="V80" i="3"/>
  <c r="T58" i="3"/>
  <c r="V139" i="3"/>
  <c r="X139" i="3" s="1"/>
  <c r="U127" i="3"/>
  <c r="U119" i="3"/>
  <c r="V119" i="3"/>
  <c r="X119" i="3" s="1"/>
  <c r="R208" i="3"/>
  <c r="U215" i="3"/>
  <c r="W167" i="3"/>
  <c r="W83" i="3"/>
  <c r="R18" i="3"/>
  <c r="S18" i="3"/>
  <c r="U194" i="3"/>
  <c r="W194" i="3"/>
  <c r="W88" i="3"/>
  <c r="U88" i="3"/>
  <c r="S16" i="3"/>
  <c r="T16" i="3" s="1"/>
  <c r="R16" i="3"/>
  <c r="R20" i="3"/>
  <c r="U201" i="3"/>
  <c r="U143" i="3"/>
  <c r="W143" i="3"/>
  <c r="U135" i="3"/>
  <c r="W135" i="3"/>
  <c r="W125" i="3"/>
  <c r="U125" i="3"/>
  <c r="U112" i="3"/>
  <c r="W112" i="3"/>
  <c r="U73" i="3"/>
  <c r="W73" i="3"/>
  <c r="U48" i="3"/>
  <c r="W48" i="3"/>
  <c r="W39" i="3"/>
  <c r="U39" i="3"/>
  <c r="U179" i="3"/>
  <c r="W199" i="3"/>
  <c r="U199" i="3"/>
  <c r="W173" i="3"/>
  <c r="U173" i="3"/>
  <c r="W153" i="3"/>
  <c r="W75" i="3"/>
  <c r="U75" i="3"/>
  <c r="U41" i="3"/>
  <c r="V41" i="3" s="1"/>
  <c r="X41" i="3" s="1"/>
  <c r="W41" i="3"/>
  <c r="R220" i="3"/>
  <c r="U223" i="3"/>
  <c r="U140" i="3"/>
  <c r="W202" i="3"/>
  <c r="U202" i="3"/>
  <c r="U159" i="3"/>
  <c r="W159" i="3"/>
  <c r="V110" i="3"/>
  <c r="U99" i="3"/>
  <c r="U89" i="3"/>
  <c r="V89" i="3" s="1"/>
  <c r="W89" i="3"/>
  <c r="W79" i="3"/>
  <c r="U136" i="3"/>
  <c r="W136" i="3"/>
  <c r="W200" i="3"/>
  <c r="U200" i="3"/>
  <c r="V56" i="3"/>
  <c r="X56" i="3" s="1"/>
  <c r="T56" i="3"/>
  <c r="T79" i="3"/>
  <c r="V79" i="3"/>
  <c r="X79" i="3" s="1"/>
  <c r="Y102" i="4"/>
  <c r="Z102" i="4" s="1"/>
  <c r="U100" i="4"/>
  <c r="W100" i="4" s="1"/>
  <c r="Y100" i="4" s="1"/>
  <c r="T19" i="3"/>
  <c r="V200" i="3"/>
  <c r="X200" i="3" s="1"/>
  <c r="U53" i="4"/>
  <c r="W53" i="4" s="1"/>
  <c r="Y53" i="4" s="1"/>
  <c r="Z53" i="4" s="1"/>
  <c r="T57" i="19"/>
  <c r="V63" i="19"/>
  <c r="V39" i="19"/>
  <c r="X39" i="19" s="1"/>
  <c r="Z39" i="19" s="1"/>
  <c r="V92" i="3"/>
  <c r="V197" i="3"/>
  <c r="V60" i="3"/>
  <c r="W73" i="4"/>
  <c r="Y73" i="4" s="1"/>
  <c r="Z73" i="4" s="1"/>
  <c r="W72" i="3"/>
  <c r="U72" i="3"/>
  <c r="U57" i="3"/>
  <c r="W57" i="3"/>
  <c r="S56" i="18"/>
  <c r="T56" i="18" s="1"/>
  <c r="R205" i="3"/>
  <c r="W125" i="4"/>
  <c r="Y125" i="4" s="1"/>
  <c r="Z125" i="4" s="1"/>
  <c r="S151" i="3"/>
  <c r="V151" i="3" s="1"/>
  <c r="X151" i="3" s="1"/>
  <c r="R151" i="3"/>
  <c r="R97" i="3"/>
  <c r="S97" i="3"/>
  <c r="S48" i="3"/>
  <c r="R48" i="3"/>
  <c r="T130" i="4"/>
  <c r="U130" i="4" s="1"/>
  <c r="AA130" i="4" s="1"/>
  <c r="AB130" i="4" s="1"/>
  <c r="S130" i="4"/>
  <c r="V119" i="4"/>
  <c r="X119" i="4"/>
  <c r="X70" i="4"/>
  <c r="V70" i="4"/>
  <c r="W70" i="4"/>
  <c r="Y70" i="4" s="1"/>
  <c r="X66" i="4"/>
  <c r="V66" i="4"/>
  <c r="V62" i="4"/>
  <c r="X62" i="4"/>
  <c r="X30" i="4"/>
  <c r="V30" i="4"/>
  <c r="R149" i="3"/>
  <c r="S149" i="3"/>
  <c r="T149" i="3" s="1"/>
  <c r="R46" i="3"/>
  <c r="S46" i="3"/>
  <c r="T46" i="3" s="1"/>
  <c r="W54" i="3"/>
  <c r="U54" i="3"/>
  <c r="T92" i="4"/>
  <c r="U92" i="4" s="1"/>
  <c r="S92" i="4"/>
  <c r="S82" i="4"/>
  <c r="T82" i="4"/>
  <c r="R62" i="3"/>
  <c r="T177" i="3"/>
  <c r="T52" i="3"/>
  <c r="S189" i="3"/>
  <c r="V189" i="3" s="1"/>
  <c r="X189" i="3" s="1"/>
  <c r="Z189" i="3" s="1"/>
  <c r="R189" i="3"/>
  <c r="X158" i="3"/>
  <c r="S155" i="3"/>
  <c r="T155" i="3" s="1"/>
  <c r="R155" i="3"/>
  <c r="U220" i="3"/>
  <c r="W220" i="3"/>
  <c r="W144" i="3"/>
  <c r="U144" i="3"/>
  <c r="V144" i="3"/>
  <c r="X144" i="3" s="1"/>
  <c r="W134" i="3"/>
  <c r="U134" i="3"/>
  <c r="U106" i="3"/>
  <c r="W106" i="3"/>
  <c r="W103" i="3"/>
  <c r="U103" i="3"/>
  <c r="U45" i="3"/>
  <c r="W45" i="3"/>
  <c r="U34" i="3"/>
  <c r="W34" i="3"/>
  <c r="S132" i="4"/>
  <c r="T132" i="4"/>
  <c r="U132" i="4" s="1"/>
  <c r="AA132" i="4" s="1"/>
  <c r="AB132" i="4" s="1"/>
  <c r="S47" i="4"/>
  <c r="T47" i="4"/>
  <c r="Z195" i="3"/>
  <c r="Y21" i="4"/>
  <c r="Z21" i="4" s="1"/>
  <c r="R90" i="3"/>
  <c r="X217" i="3"/>
  <c r="S203" i="3"/>
  <c r="R203" i="3"/>
  <c r="S65" i="3"/>
  <c r="V65" i="3" s="1"/>
  <c r="X65" i="3" s="1"/>
  <c r="Z65" i="3" s="1"/>
  <c r="R65" i="3"/>
  <c r="R28" i="3"/>
  <c r="S28" i="3"/>
  <c r="W224" i="3"/>
  <c r="U224" i="3"/>
  <c r="U206" i="3"/>
  <c r="W206" i="3"/>
  <c r="W193" i="3"/>
  <c r="U193" i="3"/>
  <c r="S170" i="3"/>
  <c r="R170" i="3"/>
  <c r="U157" i="3"/>
  <c r="W157" i="3"/>
  <c r="U51" i="3"/>
  <c r="V51" i="3" s="1"/>
  <c r="X51" i="3" s="1"/>
  <c r="Z51" i="3" s="1"/>
  <c r="W51" i="3"/>
  <c r="W47" i="3"/>
  <c r="U47" i="3"/>
  <c r="W56" i="4"/>
  <c r="Y56" i="4" s="1"/>
  <c r="S214" i="3"/>
  <c r="T214" i="3" s="1"/>
  <c r="R214" i="3"/>
  <c r="S183" i="3"/>
  <c r="R183" i="3"/>
  <c r="S148" i="3"/>
  <c r="V148" i="3" s="1"/>
  <c r="X148" i="3" s="1"/>
  <c r="Z148" i="3" s="1"/>
  <c r="R148" i="3"/>
  <c r="S17" i="3"/>
  <c r="V17" i="3" s="1"/>
  <c r="R17" i="3"/>
  <c r="W129" i="3"/>
  <c r="U129" i="3"/>
  <c r="U111" i="3"/>
  <c r="W111" i="3"/>
  <c r="S120" i="4"/>
  <c r="T120" i="4"/>
  <c r="U120" i="4" s="1"/>
  <c r="T91" i="4"/>
  <c r="U91" i="4" s="1"/>
  <c r="W91" i="4" s="1"/>
  <c r="Y91" i="4" s="1"/>
  <c r="Z91" i="4" s="1"/>
  <c r="S91" i="4"/>
  <c r="U38" i="4"/>
  <c r="W38" i="4" s="1"/>
  <c r="S24" i="4"/>
  <c r="T24" i="4"/>
  <c r="U24" i="4" s="1"/>
  <c r="T17" i="4"/>
  <c r="S17" i="4"/>
  <c r="V97" i="4"/>
  <c r="X97" i="4"/>
  <c r="X33" i="4"/>
  <c r="V33" i="4"/>
  <c r="U53" i="19"/>
  <c r="W53" i="19"/>
  <c r="S210" i="3"/>
  <c r="T210" i="3" s="1"/>
  <c r="T134" i="4"/>
  <c r="U134" i="4" s="1"/>
  <c r="AA134" i="4" s="1"/>
  <c r="R120" i="3"/>
  <c r="R27" i="3"/>
  <c r="S68" i="4"/>
  <c r="W40" i="3"/>
  <c r="S176" i="3"/>
  <c r="V176" i="3" s="1"/>
  <c r="X176" i="3" s="1"/>
  <c r="R176" i="3"/>
  <c r="R105" i="3"/>
  <c r="S105" i="3"/>
  <c r="S87" i="3"/>
  <c r="T87" i="3" s="1"/>
  <c r="R87" i="3"/>
  <c r="W204" i="3"/>
  <c r="U204" i="3"/>
  <c r="W114" i="3"/>
  <c r="U114" i="3"/>
  <c r="V114" i="3" s="1"/>
  <c r="X114" i="3" s="1"/>
  <c r="Y114" i="3" s="1"/>
  <c r="U43" i="3"/>
  <c r="V43" i="3" s="1"/>
  <c r="X43" i="3" s="1"/>
  <c r="Z43" i="3" s="1"/>
  <c r="W43" i="3"/>
  <c r="S72" i="4"/>
  <c r="T72" i="4"/>
  <c r="U72" i="4" s="1"/>
  <c r="S62" i="4"/>
  <c r="T62" i="4"/>
  <c r="U62" i="4" s="1"/>
  <c r="X72" i="4"/>
  <c r="V72" i="4"/>
  <c r="R187" i="3"/>
  <c r="W85" i="3"/>
  <c r="S40" i="3"/>
  <c r="W174" i="3"/>
  <c r="S209" i="3"/>
  <c r="T209" i="3" s="1"/>
  <c r="X209" i="3" s="1"/>
  <c r="R209" i="3"/>
  <c r="S159" i="3"/>
  <c r="V159" i="3" s="1"/>
  <c r="X159" i="3" s="1"/>
  <c r="R159" i="3"/>
  <c r="S143" i="3"/>
  <c r="V143" i="3" s="1"/>
  <c r="X143" i="3" s="1"/>
  <c r="Z143" i="3" s="1"/>
  <c r="R143" i="3"/>
  <c r="S111" i="3"/>
  <c r="R111" i="3"/>
  <c r="S23" i="3"/>
  <c r="T23" i="3" s="1"/>
  <c r="R23" i="3"/>
  <c r="W115" i="3"/>
  <c r="W191" i="3"/>
  <c r="U191" i="3"/>
  <c r="W100" i="3"/>
  <c r="U100" i="3"/>
  <c r="W69" i="3"/>
  <c r="U69" i="3"/>
  <c r="V69" i="3"/>
  <c r="W58" i="3"/>
  <c r="U58" i="3"/>
  <c r="V58" i="3"/>
  <c r="X58" i="3" s="1"/>
  <c r="W42" i="3"/>
  <c r="U42" i="3"/>
  <c r="T74" i="4"/>
  <c r="U74" i="4" s="1"/>
  <c r="W74" i="4" s="1"/>
  <c r="S74" i="4"/>
  <c r="V128" i="4"/>
  <c r="W128" i="4"/>
  <c r="Y128" i="4" s="1"/>
  <c r="X128" i="4"/>
  <c r="V122" i="4"/>
  <c r="X122" i="4"/>
  <c r="X114" i="4"/>
  <c r="V114" i="4"/>
  <c r="V95" i="4"/>
  <c r="X95" i="4"/>
  <c r="T77" i="4"/>
  <c r="S77" i="4"/>
  <c r="V15" i="5"/>
  <c r="W15" i="5" s="1"/>
  <c r="X15" i="5"/>
  <c r="X49" i="19"/>
  <c r="W27" i="19"/>
  <c r="U27" i="19"/>
  <c r="S29" i="19"/>
  <c r="R29" i="19"/>
  <c r="W35" i="19"/>
  <c r="R36" i="19"/>
  <c r="S36" i="19"/>
  <c r="T36" i="19" s="1"/>
  <c r="U45" i="19"/>
  <c r="W45" i="19"/>
  <c r="T65" i="19"/>
  <c r="V65" i="19"/>
  <c r="X65" i="19" s="1"/>
  <c r="Z65" i="19" s="1"/>
  <c r="R118" i="18"/>
  <c r="S142" i="18"/>
  <c r="T142" i="18" s="1"/>
  <c r="R154" i="18"/>
  <c r="AD15" i="19"/>
  <c r="U22" i="19"/>
  <c r="W22" i="19"/>
  <c r="U29" i="19"/>
  <c r="W29" i="19"/>
  <c r="U37" i="19"/>
  <c r="W37" i="19"/>
  <c r="V41" i="19"/>
  <c r="X41" i="19" s="1"/>
  <c r="Y41" i="19" s="1"/>
  <c r="W58" i="19"/>
  <c r="U58" i="19"/>
  <c r="S59" i="19"/>
  <c r="T59" i="19" s="1"/>
  <c r="R59" i="19"/>
  <c r="W66" i="19"/>
  <c r="U66" i="19"/>
  <c r="S67" i="19"/>
  <c r="T67" i="19" s="1"/>
  <c r="R67" i="19"/>
  <c r="W42" i="19"/>
  <c r="U42" i="19"/>
  <c r="S43" i="19"/>
  <c r="R43" i="19"/>
  <c r="W50" i="19"/>
  <c r="U50" i="19"/>
  <c r="S51" i="19"/>
  <c r="T51" i="19" s="1"/>
  <c r="R51" i="19"/>
  <c r="R60" i="19"/>
  <c r="S60" i="19"/>
  <c r="T60" i="19" s="1"/>
  <c r="V64" i="19"/>
  <c r="X64" i="19" s="1"/>
  <c r="R68" i="19"/>
  <c r="S68" i="19"/>
  <c r="T68" i="19" s="1"/>
  <c r="V72" i="19"/>
  <c r="X72" i="19" s="1"/>
  <c r="Y72" i="19" s="1"/>
  <c r="AD17" i="19"/>
  <c r="W34" i="19"/>
  <c r="U34" i="19"/>
  <c r="S35" i="19"/>
  <c r="T35" i="19" s="1"/>
  <c r="R35" i="19"/>
  <c r="R44" i="19"/>
  <c r="S44" i="19"/>
  <c r="T44" i="19" s="1"/>
  <c r="R52" i="19"/>
  <c r="S52" i="19"/>
  <c r="U61" i="19"/>
  <c r="W61" i="19"/>
  <c r="U71" i="19"/>
  <c r="V71" i="19"/>
  <c r="V70" i="19" s="1"/>
  <c r="V12" i="19" s="1"/>
  <c r="W71" i="19"/>
  <c r="X16" i="22"/>
  <c r="V16" i="22"/>
  <c r="AD74" i="19"/>
  <c r="W14" i="27"/>
  <c r="Y14" i="27" s="1"/>
  <c r="Y12" i="27" s="1"/>
  <c r="U77" i="4"/>
  <c r="W77" i="4" s="1"/>
  <c r="Y77" i="4" s="1"/>
  <c r="U47" i="4"/>
  <c r="W47" i="4" s="1"/>
  <c r="Y47" i="4" s="1"/>
  <c r="Z47" i="4" s="1"/>
  <c r="X69" i="3"/>
  <c r="Z69" i="3" s="1"/>
  <c r="T189" i="3"/>
  <c r="V46" i="3"/>
  <c r="Z57" i="4"/>
  <c r="AA57" i="4" s="1"/>
  <c r="AB57" i="4" s="1"/>
  <c r="U82" i="4"/>
  <c r="W82" i="4" s="1"/>
  <c r="W62" i="4"/>
  <c r="Y62" i="4" s="1"/>
  <c r="Z58" i="4"/>
  <c r="AA58" i="4" s="1"/>
  <c r="AA53" i="4"/>
  <c r="AB53" i="4" s="1"/>
  <c r="V75" i="26"/>
  <c r="X75" i="26"/>
  <c r="X15" i="26"/>
  <c r="X23" i="26"/>
  <c r="X47" i="26"/>
  <c r="U67" i="18"/>
  <c r="R167" i="18"/>
  <c r="S132" i="18"/>
  <c r="T132" i="18" s="1"/>
  <c r="O11" i="22" l="1"/>
  <c r="T16" i="22"/>
  <c r="T27" i="3"/>
  <c r="V27" i="3"/>
  <c r="V187" i="3"/>
  <c r="X187" i="3" s="1"/>
  <c r="Y187" i="3" s="1"/>
  <c r="T187" i="3"/>
  <c r="T142" i="3"/>
  <c r="V142" i="3"/>
  <c r="X142" i="3" s="1"/>
  <c r="V51" i="19"/>
  <c r="X51" i="19" s="1"/>
  <c r="V97" i="3"/>
  <c r="X97" i="3" s="1"/>
  <c r="Z97" i="3" s="1"/>
  <c r="V173" i="3"/>
  <c r="S198" i="3"/>
  <c r="S78" i="3"/>
  <c r="T78" i="3" s="1"/>
  <c r="U171" i="3"/>
  <c r="V171" i="3" s="1"/>
  <c r="X171" i="3" s="1"/>
  <c r="U166" i="3"/>
  <c r="W20" i="3"/>
  <c r="T103" i="4"/>
  <c r="U103" i="4" s="1"/>
  <c r="S103" i="4"/>
  <c r="S89" i="4"/>
  <c r="T89" i="4"/>
  <c r="U89" i="4" s="1"/>
  <c r="W89" i="4" s="1"/>
  <c r="Y89" i="4" s="1"/>
  <c r="V177" i="3"/>
  <c r="X177" i="3" s="1"/>
  <c r="P12" i="16"/>
  <c r="S12" i="16" s="1"/>
  <c r="W158" i="3"/>
  <c r="R73" i="3"/>
  <c r="U68" i="3"/>
  <c r="V68" i="3" s="1"/>
  <c r="W18" i="3"/>
  <c r="V100" i="3"/>
  <c r="X100" i="3" s="1"/>
  <c r="Y100" i="3" s="1"/>
  <c r="V123" i="3"/>
  <c r="W147" i="3"/>
  <c r="T108" i="4"/>
  <c r="U108" i="4" s="1"/>
  <c r="W108" i="4" s="1"/>
  <c r="Y108" i="4" s="1"/>
  <c r="V84" i="3"/>
  <c r="X84" i="3" s="1"/>
  <c r="V218" i="3"/>
  <c r="X218" i="3" s="1"/>
  <c r="Z218" i="3" s="1"/>
  <c r="W95" i="3"/>
  <c r="U95" i="3"/>
  <c r="T105" i="4"/>
  <c r="S105" i="4"/>
  <c r="W84" i="4"/>
  <c r="Y84" i="4" s="1"/>
  <c r="W68" i="4"/>
  <c r="Y68" i="4" s="1"/>
  <c r="V29" i="19"/>
  <c r="X29" i="19" s="1"/>
  <c r="W66" i="4"/>
  <c r="Y66" i="4" s="1"/>
  <c r="Z66" i="4" s="1"/>
  <c r="W33" i="4"/>
  <c r="Y33" i="4" s="1"/>
  <c r="Z33" i="4" s="1"/>
  <c r="V52" i="3"/>
  <c r="R45" i="3"/>
  <c r="V98" i="3"/>
  <c r="V94" i="3"/>
  <c r="W116" i="4"/>
  <c r="Y116" i="4" s="1"/>
  <c r="Z116" i="4" s="1"/>
  <c r="W109" i="4"/>
  <c r="W67" i="4"/>
  <c r="W32" i="4"/>
  <c r="W121" i="4"/>
  <c r="Y121" i="4" s="1"/>
  <c r="Z121" i="4" s="1"/>
  <c r="AA121" i="4" s="1"/>
  <c r="X65" i="4"/>
  <c r="V65" i="4"/>
  <c r="T35" i="4"/>
  <c r="S35" i="4"/>
  <c r="R24" i="19"/>
  <c r="S24" i="19"/>
  <c r="T24" i="19" s="1"/>
  <c r="U25" i="19"/>
  <c r="W25" i="19"/>
  <c r="R42" i="19"/>
  <c r="R50" i="19"/>
  <c r="R58" i="19"/>
  <c r="R66" i="19"/>
  <c r="V87" i="4"/>
  <c r="X87" i="4"/>
  <c r="T16" i="5"/>
  <c r="U16" i="5" s="1"/>
  <c r="S16" i="5"/>
  <c r="W26" i="19"/>
  <c r="U28" i="19"/>
  <c r="W28" i="19"/>
  <c r="R31" i="19"/>
  <c r="S31" i="19"/>
  <c r="U32" i="19"/>
  <c r="W32" i="19"/>
  <c r="V47" i="19"/>
  <c r="X47" i="19" s="1"/>
  <c r="Z47" i="19" s="1"/>
  <c r="W20" i="4"/>
  <c r="Y20" i="4" s="1"/>
  <c r="T48" i="4"/>
  <c r="U48" i="4" s="1"/>
  <c r="W97" i="4"/>
  <c r="Y97" i="4" s="1"/>
  <c r="W93" i="4"/>
  <c r="W69" i="4"/>
  <c r="Y69" i="4" s="1"/>
  <c r="Z69" i="4" s="1"/>
  <c r="AA69" i="4" s="1"/>
  <c r="S44" i="4"/>
  <c r="T44" i="4"/>
  <c r="T30" i="4"/>
  <c r="U30" i="4" s="1"/>
  <c r="W30" i="4" s="1"/>
  <c r="Y30" i="4" s="1"/>
  <c r="Z30" i="4" s="1"/>
  <c r="W50" i="4"/>
  <c r="Y50" i="4" s="1"/>
  <c r="W39" i="4"/>
  <c r="Y39" i="4" s="1"/>
  <c r="S25" i="19"/>
  <c r="T25" i="19" s="1"/>
  <c r="R26" i="19"/>
  <c r="S26" i="19"/>
  <c r="U30" i="19"/>
  <c r="V30" i="19" s="1"/>
  <c r="W33" i="19"/>
  <c r="R38" i="19"/>
  <c r="R46" i="19"/>
  <c r="R54" i="19"/>
  <c r="R62" i="19"/>
  <c r="X15" i="22"/>
  <c r="W26" i="4"/>
  <c r="Y26" i="4" s="1"/>
  <c r="R33" i="19"/>
  <c r="S33" i="19"/>
  <c r="T33" i="19" s="1"/>
  <c r="S15" i="22"/>
  <c r="T15" i="22"/>
  <c r="U15" i="22" s="1"/>
  <c r="W15" i="22" s="1"/>
  <c r="Y15" i="22" s="1"/>
  <c r="P13" i="26"/>
  <c r="V112" i="3"/>
  <c r="V22" i="19"/>
  <c r="X22" i="19" s="1"/>
  <c r="Z22" i="19" s="1"/>
  <c r="T38" i="3"/>
  <c r="V122" i="3"/>
  <c r="X122" i="3" s="1"/>
  <c r="V73" i="3"/>
  <c r="X73" i="3" s="1"/>
  <c r="T100" i="3"/>
  <c r="T98" i="3"/>
  <c r="T91" i="3"/>
  <c r="T97" i="3"/>
  <c r="V57" i="3"/>
  <c r="X57" i="3" s="1"/>
  <c r="V32" i="19"/>
  <c r="V67" i="3"/>
  <c r="X67" i="3" s="1"/>
  <c r="Y67" i="3" s="1"/>
  <c r="T84" i="3"/>
  <c r="V62" i="3"/>
  <c r="X62" i="3" s="1"/>
  <c r="V215" i="3"/>
  <c r="X215" i="3" s="1"/>
  <c r="T176" i="3"/>
  <c r="V61" i="19"/>
  <c r="X61" i="19" s="1"/>
  <c r="Y61" i="19" s="1"/>
  <c r="V66" i="19"/>
  <c r="X66" i="19" s="1"/>
  <c r="W95" i="4"/>
  <c r="Y95" i="4" s="1"/>
  <c r="V62" i="19"/>
  <c r="X62" i="19" s="1"/>
  <c r="V53" i="19"/>
  <c r="X53" i="19" s="1"/>
  <c r="Z53" i="19" s="1"/>
  <c r="T94" i="3"/>
  <c r="V150" i="3"/>
  <c r="X150" i="3" s="1"/>
  <c r="Y150" i="3" s="1"/>
  <c r="V199" i="3"/>
  <c r="V78" i="3"/>
  <c r="X78" i="3" s="1"/>
  <c r="Z78" i="3" s="1"/>
  <c r="T93" i="3"/>
  <c r="V121" i="3"/>
  <c r="X121" i="3" s="1"/>
  <c r="T143" i="3"/>
  <c r="V50" i="19"/>
  <c r="X50" i="19" s="1"/>
  <c r="Z50" i="19" s="1"/>
  <c r="V58" i="19"/>
  <c r="X58" i="19" s="1"/>
  <c r="Y58" i="19" s="1"/>
  <c r="V47" i="3"/>
  <c r="X47" i="3" s="1"/>
  <c r="Y47" i="3" s="1"/>
  <c r="Y70" i="3"/>
  <c r="V38" i="19"/>
  <c r="X38" i="19" s="1"/>
  <c r="V16" i="3"/>
  <c r="X16" i="3" s="1"/>
  <c r="X15" i="3" s="1"/>
  <c r="V75" i="3"/>
  <c r="X75" i="3" s="1"/>
  <c r="V59" i="3"/>
  <c r="X59" i="3" s="1"/>
  <c r="Z59" i="3" s="1"/>
  <c r="T173" i="3"/>
  <c r="Z77" i="4"/>
  <c r="AA77" i="4" s="1"/>
  <c r="V42" i="19"/>
  <c r="X42" i="19" s="1"/>
  <c r="V37" i="19"/>
  <c r="V45" i="19"/>
  <c r="X45" i="19" s="1"/>
  <c r="Y45" i="19" s="1"/>
  <c r="V86" i="3"/>
  <c r="X86" i="3" s="1"/>
  <c r="V85" i="3"/>
  <c r="X85" i="3" s="1"/>
  <c r="V152" i="3"/>
  <c r="X152" i="3" s="1"/>
  <c r="Z152" i="3" s="1"/>
  <c r="Y32" i="4"/>
  <c r="Z32" i="4" s="1"/>
  <c r="W122" i="4"/>
  <c r="Y122" i="4" s="1"/>
  <c r="Z122" i="4" s="1"/>
  <c r="V42" i="3"/>
  <c r="X42" i="3" s="1"/>
  <c r="Z42" i="3" s="1"/>
  <c r="V191" i="3"/>
  <c r="X191" i="3" s="1"/>
  <c r="Y191" i="3" s="1"/>
  <c r="V174" i="3"/>
  <c r="X174" i="3" s="1"/>
  <c r="Y174" i="3" s="1"/>
  <c r="V61" i="3"/>
  <c r="W16" i="4"/>
  <c r="Y16" i="4" s="1"/>
  <c r="Z16" i="4" s="1"/>
  <c r="W42" i="4"/>
  <c r="Y42" i="4" s="1"/>
  <c r="Z40" i="4"/>
  <c r="AA40" i="4" s="1"/>
  <c r="W87" i="4"/>
  <c r="Y87" i="4" s="1"/>
  <c r="Z87" i="4" s="1"/>
  <c r="AA87" i="4" s="1"/>
  <c r="T17" i="3"/>
  <c r="Z110" i="4"/>
  <c r="AA110" i="4" s="1"/>
  <c r="Y195" i="3"/>
  <c r="AA195" i="3" s="1"/>
  <c r="AC195" i="3" s="1"/>
  <c r="W85" i="4"/>
  <c r="Y85" i="4" s="1"/>
  <c r="Z85" i="4" s="1"/>
  <c r="V204" i="3"/>
  <c r="X204" i="3" s="1"/>
  <c r="W15" i="4"/>
  <c r="Y15" i="4" s="1"/>
  <c r="Z215" i="3"/>
  <c r="V103" i="3"/>
  <c r="X103" i="3" s="1"/>
  <c r="Y103" i="3" s="1"/>
  <c r="V106" i="3"/>
  <c r="X106" i="3" s="1"/>
  <c r="V220" i="3"/>
  <c r="X220" i="3" s="1"/>
  <c r="Y218" i="3"/>
  <c r="AA218" i="3" s="1"/>
  <c r="AC218" i="3" s="1"/>
  <c r="W76" i="4"/>
  <c r="W64" i="4"/>
  <c r="Y64" i="4" s="1"/>
  <c r="Z64" i="4" s="1"/>
  <c r="AA64" i="4" s="1"/>
  <c r="AB64" i="4" s="1"/>
  <c r="T128" i="3"/>
  <c r="V131" i="3"/>
  <c r="X131" i="3" s="1"/>
  <c r="Y131" i="3" s="1"/>
  <c r="V71" i="3"/>
  <c r="X71" i="3" s="1"/>
  <c r="Z71" i="3" s="1"/>
  <c r="V147" i="3"/>
  <c r="W29" i="4"/>
  <c r="Y29" i="4" s="1"/>
  <c r="T46" i="19"/>
  <c r="X17" i="3"/>
  <c r="Z17" i="3" s="1"/>
  <c r="Z106" i="3"/>
  <c r="Z29" i="19"/>
  <c r="X71" i="19"/>
  <c r="X70" i="19" s="1"/>
  <c r="X12" i="19" s="1"/>
  <c r="V149" i="3"/>
  <c r="X149" i="3" s="1"/>
  <c r="AA14" i="4"/>
  <c r="AB14" i="4" s="1"/>
  <c r="AD14" i="4" s="1"/>
  <c r="Z100" i="3"/>
  <c r="AA100" i="3" s="1"/>
  <c r="W12" i="27"/>
  <c r="V60" i="19"/>
  <c r="X60" i="19" s="1"/>
  <c r="Z60" i="19" s="1"/>
  <c r="Z66" i="19"/>
  <c r="Z70" i="3"/>
  <c r="AA70" i="3" s="1"/>
  <c r="AC70" i="3" s="1"/>
  <c r="T151" i="3"/>
  <c r="V153" i="3"/>
  <c r="X153" i="3" s="1"/>
  <c r="Y153" i="3" s="1"/>
  <c r="T217" i="3"/>
  <c r="T109" i="3"/>
  <c r="T70" i="3"/>
  <c r="T96" i="3"/>
  <c r="Z187" i="3"/>
  <c r="AA187" i="3" s="1"/>
  <c r="T47" i="19"/>
  <c r="Z14" i="27"/>
  <c r="Z12" i="27" s="1"/>
  <c r="Y208" i="3"/>
  <c r="Z208" i="3"/>
  <c r="Z42" i="4"/>
  <c r="Z175" i="3"/>
  <c r="V196" i="3"/>
  <c r="X196" i="3" s="1"/>
  <c r="Y196" i="3" s="1"/>
  <c r="V134" i="3"/>
  <c r="X134" i="3" s="1"/>
  <c r="Y134" i="3" s="1"/>
  <c r="T77" i="3"/>
  <c r="V53" i="3"/>
  <c r="X53" i="3" s="1"/>
  <c r="Y53" i="3" s="1"/>
  <c r="Y65" i="3"/>
  <c r="AA65" i="3" s="1"/>
  <c r="AC65" i="3" s="1"/>
  <c r="Y58" i="3"/>
  <c r="Z58" i="3"/>
  <c r="Z97" i="4"/>
  <c r="AA97" i="4" s="1"/>
  <c r="AB97" i="4" s="1"/>
  <c r="AD97" i="4" s="1"/>
  <c r="X46" i="3"/>
  <c r="Z46" i="3" s="1"/>
  <c r="Y53" i="19"/>
  <c r="V214" i="3"/>
  <c r="V213" i="3" s="1"/>
  <c r="T159" i="3"/>
  <c r="V206" i="3"/>
  <c r="X206" i="3" s="1"/>
  <c r="Z206" i="3" s="1"/>
  <c r="AB110" i="4"/>
  <c r="AE110" i="4" s="1"/>
  <c r="Z72" i="19"/>
  <c r="AA72" i="19" s="1"/>
  <c r="AC72" i="19" s="1"/>
  <c r="Z62" i="19"/>
  <c r="Z150" i="3"/>
  <c r="AA150" i="3" s="1"/>
  <c r="Y175" i="3"/>
  <c r="Y152" i="3"/>
  <c r="AA152" i="3" s="1"/>
  <c r="AC152" i="3" s="1"/>
  <c r="Z19" i="3"/>
  <c r="Y118" i="4"/>
  <c r="Z118" i="4" s="1"/>
  <c r="Y161" i="3"/>
  <c r="AA161" i="3" s="1"/>
  <c r="AC161" i="3" s="1"/>
  <c r="V87" i="3"/>
  <c r="X87" i="3" s="1"/>
  <c r="V129" i="3"/>
  <c r="Z108" i="3"/>
  <c r="Y215" i="3"/>
  <c r="AA73" i="4"/>
  <c r="AB73" i="4" s="1"/>
  <c r="AD73" i="4" s="1"/>
  <c r="W80" i="4"/>
  <c r="Z171" i="3"/>
  <c r="V63" i="3"/>
  <c r="V24" i="19"/>
  <c r="X24" i="19" s="1"/>
  <c r="Z24" i="19" s="1"/>
  <c r="V160" i="3"/>
  <c r="X160" i="3" s="1"/>
  <c r="Y160" i="3" s="1"/>
  <c r="V127" i="3"/>
  <c r="X127" i="3" s="1"/>
  <c r="Z127" i="3" s="1"/>
  <c r="V49" i="3"/>
  <c r="V95" i="3"/>
  <c r="X95" i="3" s="1"/>
  <c r="Y95" i="3" s="1"/>
  <c r="V133" i="3"/>
  <c r="X133" i="3" s="1"/>
  <c r="Y133" i="3" s="1"/>
  <c r="V145" i="3"/>
  <c r="V81" i="3"/>
  <c r="X81" i="3" s="1"/>
  <c r="Z81" i="3" s="1"/>
  <c r="AA116" i="4"/>
  <c r="AB116" i="4" s="1"/>
  <c r="AE116" i="4" s="1"/>
  <c r="Z119" i="3"/>
  <c r="T65" i="3"/>
  <c r="Z27" i="4"/>
  <c r="AA27" i="4" s="1"/>
  <c r="V136" i="3"/>
  <c r="X136" i="3" s="1"/>
  <c r="Z136" i="3" s="1"/>
  <c r="V192" i="3"/>
  <c r="AE53" i="4"/>
  <c r="Z54" i="4"/>
  <c r="AA54" i="4" s="1"/>
  <c r="Z103" i="3"/>
  <c r="Z185" i="3"/>
  <c r="Y91" i="3"/>
  <c r="AA91" i="3" s="1"/>
  <c r="AC91" i="3" s="1"/>
  <c r="T148" i="3"/>
  <c r="W120" i="4"/>
  <c r="Y120" i="4" s="1"/>
  <c r="Z120" i="4" s="1"/>
  <c r="AA120" i="4" s="1"/>
  <c r="W24" i="4"/>
  <c r="Y24" i="4" s="1"/>
  <c r="Y200" i="3"/>
  <c r="W78" i="4"/>
  <c r="Y78" i="4" s="1"/>
  <c r="W48" i="4"/>
  <c r="Y48" i="4" s="1"/>
  <c r="Z48" i="4" s="1"/>
  <c r="Y119" i="3"/>
  <c r="V34" i="3"/>
  <c r="X34" i="3" s="1"/>
  <c r="Z34" i="3" s="1"/>
  <c r="V66" i="3"/>
  <c r="X66" i="3" s="1"/>
  <c r="Y66" i="3" s="1"/>
  <c r="Z31" i="4"/>
  <c r="V82" i="3"/>
  <c r="X82" i="3" s="1"/>
  <c r="Y82" i="3" s="1"/>
  <c r="V40" i="19"/>
  <c r="X40" i="19" s="1"/>
  <c r="Y40" i="19" s="1"/>
  <c r="W43" i="4"/>
  <c r="Y43" i="4" s="1"/>
  <c r="V178" i="3"/>
  <c r="V182" i="3"/>
  <c r="X182" i="3" s="1"/>
  <c r="V166" i="3"/>
  <c r="W103" i="4"/>
  <c r="Y103" i="4" s="1"/>
  <c r="Z50" i="4"/>
  <c r="AA50" i="4" s="1"/>
  <c r="X94" i="3"/>
  <c r="Y94" i="3" s="1"/>
  <c r="Y74" i="4"/>
  <c r="Z74" i="4" s="1"/>
  <c r="AA74" i="4" s="1"/>
  <c r="AB74" i="4" s="1"/>
  <c r="AE74" i="4" s="1"/>
  <c r="Y144" i="3"/>
  <c r="Z144" i="3"/>
  <c r="T105" i="3"/>
  <c r="V105" i="3"/>
  <c r="X105" i="3" s="1"/>
  <c r="Z105" i="3" s="1"/>
  <c r="X52" i="3"/>
  <c r="Y93" i="4"/>
  <c r="Z93" i="4" s="1"/>
  <c r="X104" i="3"/>
  <c r="Y104" i="3" s="1"/>
  <c r="X33" i="3"/>
  <c r="Z33" i="3" s="1"/>
  <c r="T186" i="3"/>
  <c r="V186" i="3"/>
  <c r="X186" i="3" s="1"/>
  <c r="T179" i="3"/>
  <c r="V179" i="3"/>
  <c r="T140" i="3"/>
  <c r="V140" i="3"/>
  <c r="X140" i="3" s="1"/>
  <c r="Y140" i="3" s="1"/>
  <c r="T35" i="3"/>
  <c r="V35" i="3"/>
  <c r="X35" i="3" s="1"/>
  <c r="Z51" i="19"/>
  <c r="X123" i="3"/>
  <c r="Z123" i="3" s="1"/>
  <c r="V45" i="3"/>
  <c r="V54" i="19"/>
  <c r="T54" i="19"/>
  <c r="Z86" i="3"/>
  <c r="Z177" i="3"/>
  <c r="Y51" i="19"/>
  <c r="Z134" i="3"/>
  <c r="AA134" i="3" s="1"/>
  <c r="X214" i="3"/>
  <c r="Y214" i="3" s="1"/>
  <c r="Y213" i="3" s="1"/>
  <c r="Y47" i="19"/>
  <c r="AA47" i="19" s="1"/>
  <c r="V155" i="3"/>
  <c r="W25" i="4"/>
  <c r="Y25" i="4" s="1"/>
  <c r="V224" i="3"/>
  <c r="AA21" i="4"/>
  <c r="AB21" i="4" s="1"/>
  <c r="X60" i="3"/>
  <c r="Y60" i="3" s="1"/>
  <c r="X63" i="19"/>
  <c r="Y63" i="19" s="1"/>
  <c r="T219" i="3"/>
  <c r="V219" i="3"/>
  <c r="X219" i="3" s="1"/>
  <c r="Y219" i="3" s="1"/>
  <c r="T157" i="3"/>
  <c r="V157" i="3"/>
  <c r="T181" i="3"/>
  <c r="V181" i="3"/>
  <c r="X181" i="3" s="1"/>
  <c r="T201" i="3"/>
  <c r="V201" i="3"/>
  <c r="U41" i="4"/>
  <c r="W41" i="4" s="1"/>
  <c r="U117" i="4"/>
  <c r="W117" i="4" s="1"/>
  <c r="Y117" i="4" s="1"/>
  <c r="V169" i="3"/>
  <c r="T169" i="3"/>
  <c r="T50" i="3"/>
  <c r="V50" i="3"/>
  <c r="V37" i="3"/>
  <c r="T37" i="3"/>
  <c r="T146" i="3"/>
  <c r="V146" i="3"/>
  <c r="Y109" i="4"/>
  <c r="AB69" i="4"/>
  <c r="AD69" i="4" s="1"/>
  <c r="AA14" i="27"/>
  <c r="AA12" i="27" s="1"/>
  <c r="Z114" i="3"/>
  <c r="AA114" i="3" s="1"/>
  <c r="AC114" i="3" s="1"/>
  <c r="V39" i="3"/>
  <c r="V117" i="3"/>
  <c r="T117" i="3"/>
  <c r="T55" i="3"/>
  <c r="V55" i="3"/>
  <c r="X55" i="3" s="1"/>
  <c r="Z55" i="3" s="1"/>
  <c r="Y189" i="3"/>
  <c r="AA189" i="3" s="1"/>
  <c r="Y177" i="3"/>
  <c r="AA177" i="3" s="1"/>
  <c r="Z56" i="4"/>
  <c r="AA56" i="4" s="1"/>
  <c r="Z15" i="4"/>
  <c r="AA15" i="4" s="1"/>
  <c r="Z24" i="4"/>
  <c r="AA24" i="4" s="1"/>
  <c r="Y51" i="3"/>
  <c r="AA51" i="3" s="1"/>
  <c r="Y184" i="3"/>
  <c r="Y78" i="3"/>
  <c r="AA78" i="3" s="1"/>
  <c r="AC78" i="3" s="1"/>
  <c r="W92" i="4"/>
  <c r="Y92" i="4" s="1"/>
  <c r="Z92" i="4" s="1"/>
  <c r="V55" i="19"/>
  <c r="X55" i="19" s="1"/>
  <c r="Z55" i="19" s="1"/>
  <c r="T26" i="3"/>
  <c r="V26" i="3"/>
  <c r="U49" i="4"/>
  <c r="W49" i="4" s="1"/>
  <c r="U86" i="4"/>
  <c r="W86" i="4" s="1"/>
  <c r="X109" i="3"/>
  <c r="Y109" i="3" s="1"/>
  <c r="U90" i="4"/>
  <c r="W90" i="4" s="1"/>
  <c r="U81" i="4"/>
  <c r="W81" i="4" s="1"/>
  <c r="T27" i="19"/>
  <c r="V27" i="19"/>
  <c r="X27" i="19" s="1"/>
  <c r="T28" i="19"/>
  <c r="V28" i="19"/>
  <c r="T34" i="19"/>
  <c r="V34" i="19"/>
  <c r="X46" i="19"/>
  <c r="Z46" i="19" s="1"/>
  <c r="W22" i="4"/>
  <c r="Y22" i="4" s="1"/>
  <c r="Z111" i="4"/>
  <c r="W51" i="4"/>
  <c r="Y51" i="4" s="1"/>
  <c r="Z51" i="4" s="1"/>
  <c r="AA51" i="4" s="1"/>
  <c r="T118" i="3"/>
  <c r="V67" i="19"/>
  <c r="X67" i="19" s="1"/>
  <c r="Y67" i="19" s="1"/>
  <c r="W127" i="4"/>
  <c r="T108" i="3"/>
  <c r="V23" i="19"/>
  <c r="Y43" i="3"/>
  <c r="AA43" i="3" s="1"/>
  <c r="AC43" i="3" s="1"/>
  <c r="Y85" i="3"/>
  <c r="AD53" i="4"/>
  <c r="Z61" i="19"/>
  <c r="Y206" i="3"/>
  <c r="Y143" i="3"/>
  <c r="AA143" i="3" s="1"/>
  <c r="AC143" i="3" s="1"/>
  <c r="Z151" i="3"/>
  <c r="Z64" i="19"/>
  <c r="Y22" i="19"/>
  <c r="AA22" i="19" s="1"/>
  <c r="Y69" i="3"/>
  <c r="AA69" i="3" s="1"/>
  <c r="Y62" i="3"/>
  <c r="V35" i="19"/>
  <c r="X35" i="19" s="1"/>
  <c r="Y35" i="19" s="1"/>
  <c r="Y151" i="3"/>
  <c r="Y79" i="4"/>
  <c r="Z79" i="4" s="1"/>
  <c r="AA79" i="4" s="1"/>
  <c r="Y57" i="3"/>
  <c r="Z57" i="3"/>
  <c r="Y49" i="19"/>
  <c r="Y38" i="4"/>
  <c r="Z38" i="4" s="1"/>
  <c r="AA38" i="4" s="1"/>
  <c r="AB38" i="4" s="1"/>
  <c r="Z62" i="3"/>
  <c r="Y123" i="4"/>
  <c r="Z70" i="4"/>
  <c r="AA70" i="4" s="1"/>
  <c r="Z49" i="19"/>
  <c r="Z20" i="4"/>
  <c r="AA20" i="4" s="1"/>
  <c r="Y29" i="19"/>
  <c r="AA29" i="19" s="1"/>
  <c r="AC29" i="19" s="1"/>
  <c r="T28" i="3"/>
  <c r="V28" i="3"/>
  <c r="X28" i="3" s="1"/>
  <c r="Y28" i="3" s="1"/>
  <c r="Z142" i="3"/>
  <c r="X92" i="3"/>
  <c r="Z92" i="3" s="1"/>
  <c r="X173" i="3"/>
  <c r="Z173" i="3" s="1"/>
  <c r="Y60" i="19"/>
  <c r="AA60" i="19" s="1"/>
  <c r="Z128" i="4"/>
  <c r="V23" i="3"/>
  <c r="X23" i="3" s="1"/>
  <c r="Y23" i="3" s="1"/>
  <c r="V170" i="3"/>
  <c r="X170" i="3" s="1"/>
  <c r="Z170" i="3" s="1"/>
  <c r="T170" i="3"/>
  <c r="V203" i="3"/>
  <c r="T203" i="3"/>
  <c r="Y158" i="3"/>
  <c r="Z158" i="3"/>
  <c r="X89" i="3"/>
  <c r="Y89" i="3" s="1"/>
  <c r="T167" i="3"/>
  <c r="V167" i="3"/>
  <c r="T207" i="3"/>
  <c r="V207" i="3"/>
  <c r="Z96" i="4"/>
  <c r="AA96" i="4" s="1"/>
  <c r="T205" i="3"/>
  <c r="V205" i="3"/>
  <c r="T107" i="3"/>
  <c r="V107" i="3"/>
  <c r="T88" i="3"/>
  <c r="V88" i="3"/>
  <c r="V72" i="3"/>
  <c r="X72" i="3" s="1"/>
  <c r="T72" i="3"/>
  <c r="V20" i="3"/>
  <c r="T20" i="3"/>
  <c r="T126" i="3"/>
  <c r="V126" i="3"/>
  <c r="V120" i="3"/>
  <c r="T120" i="3"/>
  <c r="V115" i="3"/>
  <c r="T115" i="3"/>
  <c r="V22" i="3"/>
  <c r="T22" i="3"/>
  <c r="U71" i="4"/>
  <c r="W71" i="4" s="1"/>
  <c r="Y71" i="4" s="1"/>
  <c r="AA46" i="4"/>
  <c r="V111" i="3"/>
  <c r="T111" i="3"/>
  <c r="Y210" i="3"/>
  <c r="Z210" i="3"/>
  <c r="T183" i="3"/>
  <c r="V183" i="3"/>
  <c r="Y19" i="3"/>
  <c r="T113" i="3"/>
  <c r="V113" i="3"/>
  <c r="Y113" i="4"/>
  <c r="T193" i="3"/>
  <c r="V193" i="3"/>
  <c r="U59" i="4"/>
  <c r="W59" i="4" s="1"/>
  <c r="T36" i="3"/>
  <c r="V36" i="3"/>
  <c r="T180" i="3"/>
  <c r="V180" i="3"/>
  <c r="X180" i="3" s="1"/>
  <c r="U114" i="4"/>
  <c r="W114" i="4" s="1"/>
  <c r="U105" i="4"/>
  <c r="W105" i="4"/>
  <c r="Y105" i="4" s="1"/>
  <c r="U94" i="4"/>
  <c r="W94" i="4" s="1"/>
  <c r="Y96" i="3"/>
  <c r="AA96" i="3" s="1"/>
  <c r="AA53" i="19"/>
  <c r="AC53" i="19" s="1"/>
  <c r="Z108" i="4"/>
  <c r="T43" i="19"/>
  <c r="V43" i="19"/>
  <c r="V40" i="3"/>
  <c r="T40" i="3"/>
  <c r="V156" i="3"/>
  <c r="AA102" i="4"/>
  <c r="X110" i="3"/>
  <c r="X178" i="3"/>
  <c r="X98" i="3"/>
  <c r="Z98" i="3" s="1"/>
  <c r="V130" i="3"/>
  <c r="T54" i="3"/>
  <c r="V54" i="3"/>
  <c r="X54" i="3" s="1"/>
  <c r="V154" i="3"/>
  <c r="T154" i="3"/>
  <c r="AB131" i="4"/>
  <c r="AD131" i="4" s="1"/>
  <c r="T188" i="3"/>
  <c r="W61" i="4"/>
  <c r="Z29" i="4"/>
  <c r="W16" i="5"/>
  <c r="T74" i="3"/>
  <c r="T49" i="19"/>
  <c r="S81" i="26"/>
  <c r="S62" i="26"/>
  <c r="X33" i="26"/>
  <c r="X67" i="26"/>
  <c r="W79" i="26"/>
  <c r="Y79" i="26" s="1"/>
  <c r="X51" i="26"/>
  <c r="V60" i="26"/>
  <c r="S71" i="26"/>
  <c r="W58" i="26"/>
  <c r="Y58" i="26" s="1"/>
  <c r="X58" i="26"/>
  <c r="V64" i="26"/>
  <c r="X68" i="26"/>
  <c r="S80" i="26"/>
  <c r="T43" i="26"/>
  <c r="U43" i="26" s="1"/>
  <c r="S61" i="26"/>
  <c r="W80" i="26"/>
  <c r="Y80" i="26" s="1"/>
  <c r="Z80" i="26" s="1"/>
  <c r="X76" i="26"/>
  <c r="V36" i="26"/>
  <c r="W36" i="26" s="1"/>
  <c r="Y36" i="26" s="1"/>
  <c r="Z36" i="26" s="1"/>
  <c r="AA36" i="26" s="1"/>
  <c r="AB36" i="26" s="1"/>
  <c r="V50" i="26"/>
  <c r="V57" i="26"/>
  <c r="X59" i="26"/>
  <c r="X46" i="26"/>
  <c r="S83" i="26"/>
  <c r="T52" i="26"/>
  <c r="U52" i="26" s="1"/>
  <c r="V53" i="26"/>
  <c r="X29" i="26"/>
  <c r="V54" i="26"/>
  <c r="W54" i="26" s="1"/>
  <c r="T73" i="26"/>
  <c r="U73" i="26" s="1"/>
  <c r="X79" i="26"/>
  <c r="X27" i="26"/>
  <c r="T26" i="26"/>
  <c r="U26" i="26" s="1"/>
  <c r="T16" i="26"/>
  <c r="U16" i="26" s="1"/>
  <c r="W16" i="26" s="1"/>
  <c r="Y16" i="26" s="1"/>
  <c r="T41" i="26"/>
  <c r="U41" i="26" s="1"/>
  <c r="W81" i="26"/>
  <c r="Y81" i="26" s="1"/>
  <c r="S77" i="26"/>
  <c r="W74" i="26"/>
  <c r="Y74" i="26" s="1"/>
  <c r="X18" i="26"/>
  <c r="W44" i="26"/>
  <c r="Y44" i="26" s="1"/>
  <c r="Z44" i="26" s="1"/>
  <c r="AA44" i="26" s="1"/>
  <c r="X72" i="26"/>
  <c r="X24" i="26"/>
  <c r="T64" i="26"/>
  <c r="U64" i="26" s="1"/>
  <c r="X42" i="26"/>
  <c r="X32" i="26"/>
  <c r="T15" i="26"/>
  <c r="U15" i="26" s="1"/>
  <c r="X37" i="26"/>
  <c r="X16" i="26"/>
  <c r="V28" i="26"/>
  <c r="S87" i="26"/>
  <c r="S44" i="26"/>
  <c r="T59" i="26"/>
  <c r="U59" i="26" s="1"/>
  <c r="W59" i="26" s="1"/>
  <c r="V62" i="26"/>
  <c r="W62" i="26" s="1"/>
  <c r="Y62" i="26" s="1"/>
  <c r="Z62" i="26" s="1"/>
  <c r="X65" i="26"/>
  <c r="X35" i="26"/>
  <c r="X40" i="26"/>
  <c r="V45" i="26"/>
  <c r="S51" i="26"/>
  <c r="X52" i="26"/>
  <c r="S53" i="26"/>
  <c r="T60" i="26"/>
  <c r="U60" i="26" s="1"/>
  <c r="V61" i="26"/>
  <c r="W61" i="26" s="1"/>
  <c r="T65" i="26"/>
  <c r="U65" i="26" s="1"/>
  <c r="W65" i="26" s="1"/>
  <c r="S72" i="26"/>
  <c r="X73" i="26"/>
  <c r="S74" i="26"/>
  <c r="X77" i="26"/>
  <c r="X78" i="26"/>
  <c r="T85" i="26"/>
  <c r="U85" i="26" s="1"/>
  <c r="AA85" i="26" s="1"/>
  <c r="AB85" i="26" s="1"/>
  <c r="AD85" i="26" s="1"/>
  <c r="X22" i="26"/>
  <c r="V21" i="26"/>
  <c r="X44" i="26"/>
  <c r="T37" i="26"/>
  <c r="U37" i="26" s="1"/>
  <c r="T45" i="26"/>
  <c r="U45" i="26" s="1"/>
  <c r="S54" i="26"/>
  <c r="S55" i="26"/>
  <c r="X69" i="26"/>
  <c r="W70" i="26"/>
  <c r="Y70" i="26" s="1"/>
  <c r="T78" i="26"/>
  <c r="S79" i="26"/>
  <c r="S33" i="26"/>
  <c r="X20" i="26"/>
  <c r="S23" i="26"/>
  <c r="S29" i="26"/>
  <c r="T18" i="26"/>
  <c r="U18" i="26" s="1"/>
  <c r="W18" i="26" s="1"/>
  <c r="T25" i="26"/>
  <c r="U25" i="26" s="1"/>
  <c r="X14" i="26"/>
  <c r="X17" i="26"/>
  <c r="W33" i="26"/>
  <c r="Y33" i="26" s="1"/>
  <c r="X39" i="26"/>
  <c r="S58" i="26"/>
  <c r="S63" i="26"/>
  <c r="T67" i="26"/>
  <c r="U67" i="26" s="1"/>
  <c r="X70" i="26"/>
  <c r="Y148" i="3"/>
  <c r="AA148" i="3" s="1"/>
  <c r="AC148" i="3" s="1"/>
  <c r="AB134" i="4"/>
  <c r="AE134" i="4" s="1"/>
  <c r="AA61" i="19"/>
  <c r="AC61" i="19" s="1"/>
  <c r="Z209" i="3"/>
  <c r="Y209" i="3"/>
  <c r="AD116" i="4"/>
  <c r="AB54" i="4"/>
  <c r="AE54" i="4" s="1"/>
  <c r="AA103" i="3"/>
  <c r="AC103" i="3" s="1"/>
  <c r="Y15" i="5"/>
  <c r="V59" i="19"/>
  <c r="Z57" i="19"/>
  <c r="AA57" i="19" s="1"/>
  <c r="AC57" i="19" s="1"/>
  <c r="V44" i="19"/>
  <c r="T52" i="19"/>
  <c r="V52" i="19"/>
  <c r="Y39" i="19"/>
  <c r="AA39" i="19" s="1"/>
  <c r="AC39" i="19" s="1"/>
  <c r="Y98" i="3"/>
  <c r="Z28" i="4"/>
  <c r="AA28" i="4" s="1"/>
  <c r="Z43" i="4"/>
  <c r="Y23" i="4"/>
  <c r="Z23" i="4" s="1"/>
  <c r="AA23" i="4" s="1"/>
  <c r="AC150" i="3"/>
  <c r="AA92" i="4"/>
  <c r="V36" i="19"/>
  <c r="Z38" i="19"/>
  <c r="W72" i="4"/>
  <c r="Z180" i="3"/>
  <c r="V44" i="3"/>
  <c r="T44" i="3"/>
  <c r="U126" i="4"/>
  <c r="W126" i="4" s="1"/>
  <c r="Y126" i="4" s="1"/>
  <c r="U88" i="4"/>
  <c r="W88" i="4" s="1"/>
  <c r="Z211" i="3"/>
  <c r="Y211" i="3"/>
  <c r="T164" i="3"/>
  <c r="V164" i="3"/>
  <c r="T162" i="3"/>
  <c r="V162" i="3"/>
  <c r="T124" i="3"/>
  <c r="V124" i="3"/>
  <c r="V83" i="3"/>
  <c r="T83" i="3"/>
  <c r="V132" i="3"/>
  <c r="T132" i="3"/>
  <c r="Z104" i="4"/>
  <c r="U63" i="4"/>
  <c r="W63" i="4" s="1"/>
  <c r="U52" i="4"/>
  <c r="W52" i="4" s="1"/>
  <c r="Y185" i="3"/>
  <c r="T195" i="3"/>
  <c r="AA124" i="4"/>
  <c r="AB124" i="4" s="1"/>
  <c r="AE124" i="4" s="1"/>
  <c r="V76" i="3"/>
  <c r="T76" i="3"/>
  <c r="T64" i="3"/>
  <c r="V64" i="3"/>
  <c r="T125" i="3"/>
  <c r="V125" i="3"/>
  <c r="T137" i="3"/>
  <c r="V137" i="3"/>
  <c r="T165" i="3"/>
  <c r="T172" i="3"/>
  <c r="V172" i="3"/>
  <c r="V138" i="3"/>
  <c r="X138" i="3" s="1"/>
  <c r="Y138" i="3" s="1"/>
  <c r="T138" i="3"/>
  <c r="X39" i="3"/>
  <c r="Y39" i="3" s="1"/>
  <c r="Z84" i="4"/>
  <c r="U83" i="4"/>
  <c r="W83" i="4" s="1"/>
  <c r="Y83" i="4" s="1"/>
  <c r="AB102" i="4"/>
  <c r="T194" i="3"/>
  <c r="V194" i="3"/>
  <c r="T190" i="3"/>
  <c r="V190" i="3"/>
  <c r="V141" i="3"/>
  <c r="X27" i="3"/>
  <c r="W65" i="4"/>
  <c r="T135" i="3"/>
  <c r="V135" i="3"/>
  <c r="U99" i="4"/>
  <c r="W99" i="4" s="1"/>
  <c r="U55" i="4"/>
  <c r="W55" i="4" s="1"/>
  <c r="U35" i="4"/>
  <c r="W35" i="4" s="1"/>
  <c r="T56" i="19"/>
  <c r="V56" i="19"/>
  <c r="T30" i="19"/>
  <c r="W23" i="26"/>
  <c r="Y23" i="26" s="1"/>
  <c r="W29" i="26"/>
  <c r="Y29" i="26" s="1"/>
  <c r="W37" i="4"/>
  <c r="Y37" i="4" s="1"/>
  <c r="T123" i="3"/>
  <c r="W17" i="26"/>
  <c r="Y17" i="26" s="1"/>
  <c r="Z17" i="26" s="1"/>
  <c r="T14" i="26"/>
  <c r="U14" i="26" s="1"/>
  <c r="S17" i="26"/>
  <c r="T20" i="26"/>
  <c r="U20" i="26" s="1"/>
  <c r="T35" i="26"/>
  <c r="U35" i="26" s="1"/>
  <c r="T39" i="26"/>
  <c r="U39" i="26" s="1"/>
  <c r="S40" i="26"/>
  <c r="T47" i="26"/>
  <c r="U47" i="26" s="1"/>
  <c r="X56" i="26"/>
  <c r="T69" i="26"/>
  <c r="U69" i="26" s="1"/>
  <c r="S70" i="26"/>
  <c r="T75" i="26"/>
  <c r="X80" i="26"/>
  <c r="S86" i="26"/>
  <c r="W66" i="26"/>
  <c r="T68" i="26"/>
  <c r="U68" i="26" s="1"/>
  <c r="V38" i="26"/>
  <c r="W38" i="26" s="1"/>
  <c r="X38" i="26"/>
  <c r="T46" i="26"/>
  <c r="S46" i="26"/>
  <c r="W63" i="26"/>
  <c r="S66" i="26"/>
  <c r="T27" i="26"/>
  <c r="U27" i="26" s="1"/>
  <c r="S27" i="26"/>
  <c r="AE87" i="26"/>
  <c r="X43" i="26"/>
  <c r="X41" i="26"/>
  <c r="T22" i="26"/>
  <c r="W53" i="26"/>
  <c r="V26" i="26"/>
  <c r="X26" i="26"/>
  <c r="V30" i="26"/>
  <c r="W30" i="26" s="1"/>
  <c r="X30" i="26"/>
  <c r="T34" i="26"/>
  <c r="U34" i="26" s="1"/>
  <c r="S34" i="26"/>
  <c r="S36" i="26"/>
  <c r="S38" i="26"/>
  <c r="U40" i="26"/>
  <c r="W40" i="26" s="1"/>
  <c r="T42" i="26"/>
  <c r="S42" i="26"/>
  <c r="T50" i="26"/>
  <c r="S50" i="26"/>
  <c r="V55" i="26"/>
  <c r="W55" i="26" s="1"/>
  <c r="X55" i="26"/>
  <c r="AE84" i="26"/>
  <c r="AD84" i="26"/>
  <c r="S19" i="26"/>
  <c r="T19" i="26"/>
  <c r="U19" i="26" s="1"/>
  <c r="W19" i="26" s="1"/>
  <c r="S30" i="26"/>
  <c r="X31" i="26"/>
  <c r="T32" i="26"/>
  <c r="U32" i="26" s="1"/>
  <c r="S32" i="26"/>
  <c r="X49" i="26"/>
  <c r="AE83" i="26"/>
  <c r="W51" i="26"/>
  <c r="Y51" i="26" s="1"/>
  <c r="Z51" i="26" s="1"/>
  <c r="T21" i="26"/>
  <c r="X19" i="26"/>
  <c r="T24" i="26"/>
  <c r="U24" i="26" s="1"/>
  <c r="W24" i="26" s="1"/>
  <c r="Y24" i="26" s="1"/>
  <c r="V25" i="26"/>
  <c r="X25" i="26"/>
  <c r="T28" i="26"/>
  <c r="S28" i="26"/>
  <c r="S31" i="26"/>
  <c r="T31" i="26"/>
  <c r="U31" i="26" s="1"/>
  <c r="X34" i="26"/>
  <c r="S48" i="26"/>
  <c r="T56" i="26"/>
  <c r="U56" i="26" s="1"/>
  <c r="W56" i="26" s="1"/>
  <c r="S56" i="26"/>
  <c r="AB86" i="26"/>
  <c r="AD86" i="26" s="1"/>
  <c r="AB88" i="26"/>
  <c r="AD88" i="26" s="1"/>
  <c r="V71" i="26"/>
  <c r="W71" i="26" s="1"/>
  <c r="X48" i="26"/>
  <c r="T49" i="26"/>
  <c r="U49" i="26" s="1"/>
  <c r="T57" i="26"/>
  <c r="U57" i="26" s="1"/>
  <c r="X63" i="26"/>
  <c r="X66" i="26"/>
  <c r="X74" i="26"/>
  <c r="T76" i="26"/>
  <c r="X81" i="26"/>
  <c r="S88" i="26"/>
  <c r="W72" i="26"/>
  <c r="U77" i="26"/>
  <c r="W77" i="26" s="1"/>
  <c r="S84" i="26"/>
  <c r="W156" i="18"/>
  <c r="S160" i="18"/>
  <c r="T160" i="18" s="1"/>
  <c r="W180" i="18"/>
  <c r="R138" i="18"/>
  <c r="R104" i="18"/>
  <c r="S144" i="18"/>
  <c r="T144" i="18" s="1"/>
  <c r="R158" i="18"/>
  <c r="S146" i="18"/>
  <c r="T146" i="18" s="1"/>
  <c r="S134" i="18"/>
  <c r="T134" i="18" s="1"/>
  <c r="R130" i="18"/>
  <c r="R102" i="18"/>
  <c r="R82" i="18"/>
  <c r="U152" i="18"/>
  <c r="R164" i="18"/>
  <c r="U134" i="18"/>
  <c r="R78" i="18"/>
  <c r="R128" i="18"/>
  <c r="R94" i="18"/>
  <c r="S32" i="18"/>
  <c r="T32" i="18" s="1"/>
  <c r="S182" i="18"/>
  <c r="T182" i="18" s="1"/>
  <c r="S69" i="18"/>
  <c r="T69" i="18" s="1"/>
  <c r="W161" i="18"/>
  <c r="R103" i="18"/>
  <c r="R51" i="18"/>
  <c r="R81" i="18"/>
  <c r="S73" i="18"/>
  <c r="T73" i="18" s="1"/>
  <c r="S77" i="18"/>
  <c r="T77" i="18" s="1"/>
  <c r="R67" i="18"/>
  <c r="W124" i="18"/>
  <c r="W112" i="18"/>
  <c r="W52" i="18"/>
  <c r="U50" i="18"/>
  <c r="V50" i="18" s="1"/>
  <c r="X50" i="18" s="1"/>
  <c r="Y50" i="18" s="1"/>
  <c r="R63" i="18"/>
  <c r="U56" i="18"/>
  <c r="W128" i="18"/>
  <c r="W90" i="18"/>
  <c r="U154" i="18"/>
  <c r="V154" i="18" s="1"/>
  <c r="X154" i="18" s="1"/>
  <c r="Z154" i="18" s="1"/>
  <c r="S119" i="18"/>
  <c r="T119" i="18" s="1"/>
  <c r="S85" i="18"/>
  <c r="T85" i="18" s="1"/>
  <c r="W150" i="18"/>
  <c r="U117" i="18"/>
  <c r="U181" i="18"/>
  <c r="U188" i="18"/>
  <c r="V188" i="18" s="1"/>
  <c r="X188" i="18" s="1"/>
  <c r="Z188" i="18" s="1"/>
  <c r="W61" i="18"/>
  <c r="W41" i="18"/>
  <c r="U18" i="18"/>
  <c r="U83" i="18"/>
  <c r="W22" i="18"/>
  <c r="R163" i="18"/>
  <c r="R153" i="18"/>
  <c r="U129" i="18"/>
  <c r="V129" i="18" s="1"/>
  <c r="W183" i="18"/>
  <c r="S165" i="18"/>
  <c r="V165" i="18" s="1"/>
  <c r="U65" i="18"/>
  <c r="R157" i="18"/>
  <c r="V78" i="18"/>
  <c r="X78" i="18" s="1"/>
  <c r="V84" i="18"/>
  <c r="X84" i="18" s="1"/>
  <c r="V92" i="18"/>
  <c r="X92" i="18" s="1"/>
  <c r="Y92" i="18" s="1"/>
  <c r="V112" i="18"/>
  <c r="X112" i="18" s="1"/>
  <c r="Z112" i="18" s="1"/>
  <c r="R124" i="18"/>
  <c r="U110" i="18"/>
  <c r="V110" i="18" s="1"/>
  <c r="R16" i="18"/>
  <c r="W78" i="18"/>
  <c r="W46" i="18"/>
  <c r="V128" i="18"/>
  <c r="X128" i="18" s="1"/>
  <c r="Y128" i="18" s="1"/>
  <c r="S155" i="18"/>
  <c r="T155" i="18" s="1"/>
  <c r="W133" i="18"/>
  <c r="W84" i="18"/>
  <c r="W106" i="18"/>
  <c r="W145" i="18"/>
  <c r="V85" i="18"/>
  <c r="X85" i="18" s="1"/>
  <c r="W94" i="18"/>
  <c r="U122" i="18"/>
  <c r="V122" i="18" s="1"/>
  <c r="X122" i="18" s="1"/>
  <c r="Z122" i="18" s="1"/>
  <c r="U127" i="18"/>
  <c r="V127" i="18" s="1"/>
  <c r="W76" i="18"/>
  <c r="R126" i="18"/>
  <c r="W163" i="18"/>
  <c r="U136" i="18"/>
  <c r="W149" i="18"/>
  <c r="V104" i="18"/>
  <c r="X104" i="18" s="1"/>
  <c r="Y104" i="18" s="1"/>
  <c r="V163" i="18"/>
  <c r="X163" i="18" s="1"/>
  <c r="Z163" i="18" s="1"/>
  <c r="V56" i="18"/>
  <c r="X56" i="18" s="1"/>
  <c r="Z56" i="18" s="1"/>
  <c r="U91" i="18"/>
  <c r="V91" i="18" s="1"/>
  <c r="X91" i="18" s="1"/>
  <c r="R112" i="18"/>
  <c r="Y166" i="18"/>
  <c r="AA166" i="18" s="1"/>
  <c r="AC166" i="18" s="1"/>
  <c r="U140" i="18"/>
  <c r="V140" i="18" s="1"/>
  <c r="X140" i="18" s="1"/>
  <c r="Z140" i="18" s="1"/>
  <c r="U57" i="18"/>
  <c r="U55" i="18"/>
  <c r="R110" i="18"/>
  <c r="S95" i="18"/>
  <c r="T95" i="18" s="1"/>
  <c r="W157" i="18"/>
  <c r="V180" i="18"/>
  <c r="X180" i="18" s="1"/>
  <c r="V69" i="18"/>
  <c r="X69" i="18" s="1"/>
  <c r="V144" i="18"/>
  <c r="X144" i="18" s="1"/>
  <c r="U59" i="18"/>
  <c r="R114" i="18"/>
  <c r="W102" i="18"/>
  <c r="W105" i="18"/>
  <c r="U139" i="18"/>
  <c r="S107" i="18"/>
  <c r="T107" i="18" s="1"/>
  <c r="V67" i="18"/>
  <c r="X67" i="18" s="1"/>
  <c r="Y67" i="18" s="1"/>
  <c r="U79" i="18"/>
  <c r="U98" i="18"/>
  <c r="V98" i="18" s="1"/>
  <c r="X98" i="18" s="1"/>
  <c r="Z98" i="18" s="1"/>
  <c r="S17" i="18"/>
  <c r="T17" i="18" s="1"/>
  <c r="S53" i="18"/>
  <c r="T53" i="18" s="1"/>
  <c r="U62" i="18"/>
  <c r="R68" i="18"/>
  <c r="V94" i="18"/>
  <c r="X94" i="18" s="1"/>
  <c r="V101" i="18"/>
  <c r="X101" i="18" s="1"/>
  <c r="Z101" i="18" s="1"/>
  <c r="U87" i="18"/>
  <c r="U71" i="18"/>
  <c r="R99" i="18"/>
  <c r="U115" i="18"/>
  <c r="V115" i="18" s="1"/>
  <c r="X115" i="18" s="1"/>
  <c r="S117" i="18"/>
  <c r="T117" i="18" s="1"/>
  <c r="V120" i="18"/>
  <c r="X120" i="18" s="1"/>
  <c r="Y120" i="18" s="1"/>
  <c r="S42" i="18"/>
  <c r="T42" i="18" s="1"/>
  <c r="W69" i="18"/>
  <c r="V102" i="18"/>
  <c r="X102" i="18" s="1"/>
  <c r="Y102" i="18" s="1"/>
  <c r="W153" i="18"/>
  <c r="S62" i="18"/>
  <c r="T62" i="18" s="1"/>
  <c r="V109" i="18"/>
  <c r="X109" i="18" s="1"/>
  <c r="Z109" i="18" s="1"/>
  <c r="S147" i="18"/>
  <c r="T147" i="18" s="1"/>
  <c r="S139" i="18"/>
  <c r="T139" i="18" s="1"/>
  <c r="S133" i="18"/>
  <c r="T133" i="18" s="1"/>
  <c r="W101" i="18"/>
  <c r="S52" i="18"/>
  <c r="R111" i="18"/>
  <c r="R129" i="18"/>
  <c r="R19" i="18"/>
  <c r="R122" i="18"/>
  <c r="R100" i="18"/>
  <c r="R90" i="18"/>
  <c r="U148" i="18"/>
  <c r="W120" i="18"/>
  <c r="W104" i="18"/>
  <c r="W88" i="18"/>
  <c r="W108" i="18"/>
  <c r="W92" i="18"/>
  <c r="W160" i="18"/>
  <c r="W144" i="18"/>
  <c r="W132" i="18"/>
  <c r="W96" i="18"/>
  <c r="U116" i="18"/>
  <c r="V116" i="18" s="1"/>
  <c r="X116" i="18" s="1"/>
  <c r="Z116" i="18" s="1"/>
  <c r="W16" i="18"/>
  <c r="R40" i="18"/>
  <c r="R93" i="18"/>
  <c r="R109" i="18"/>
  <c r="U138" i="18"/>
  <c r="V138" i="18" s="1"/>
  <c r="X138" i="18" s="1"/>
  <c r="Y138" i="18" s="1"/>
  <c r="R92" i="18"/>
  <c r="V124" i="18"/>
  <c r="X124" i="18" s="1"/>
  <c r="Y124" i="18" s="1"/>
  <c r="W68" i="18"/>
  <c r="S187" i="18"/>
  <c r="T187" i="18" s="1"/>
  <c r="U146" i="18"/>
  <c r="V132" i="18"/>
  <c r="X132" i="18" s="1"/>
  <c r="Z132" i="18" s="1"/>
  <c r="S145" i="18"/>
  <c r="V153" i="18"/>
  <c r="X153" i="18" s="1"/>
  <c r="R72" i="18"/>
  <c r="U31" i="18"/>
  <c r="R120" i="18"/>
  <c r="R98" i="18"/>
  <c r="V183" i="18"/>
  <c r="R50" i="18"/>
  <c r="R20" i="18"/>
  <c r="R54" i="18"/>
  <c r="R101" i="18"/>
  <c r="U137" i="18"/>
  <c r="W162" i="18"/>
  <c r="Z169" i="18"/>
  <c r="Y169" i="18"/>
  <c r="W40" i="18"/>
  <c r="W43" i="18"/>
  <c r="W60" i="18"/>
  <c r="R168" i="18"/>
  <c r="R169" i="18"/>
  <c r="W182" i="18"/>
  <c r="S60" i="18"/>
  <c r="T60" i="18" s="1"/>
  <c r="W81" i="18"/>
  <c r="R140" i="18"/>
  <c r="R141" i="18"/>
  <c r="W179" i="18"/>
  <c r="V68" i="18"/>
  <c r="X68" i="18" s="1"/>
  <c r="Z68" i="18" s="1"/>
  <c r="W74" i="18"/>
  <c r="R91" i="18"/>
  <c r="W113" i="18"/>
  <c r="U155" i="18"/>
  <c r="R22" i="18"/>
  <c r="S22" i="18"/>
  <c r="T22" i="18" s="1"/>
  <c r="S39" i="18"/>
  <c r="R39" i="18"/>
  <c r="U44" i="18"/>
  <c r="V44" i="18" s="1"/>
  <c r="X44" i="18" s="1"/>
  <c r="W44" i="18"/>
  <c r="R46" i="18"/>
  <c r="S46" i="18"/>
  <c r="T46" i="18" s="1"/>
  <c r="R65" i="18"/>
  <c r="S65" i="18"/>
  <c r="S79" i="18"/>
  <c r="T79" i="18" s="1"/>
  <c r="R79" i="18"/>
  <c r="R121" i="18"/>
  <c r="S121" i="18"/>
  <c r="S123" i="18"/>
  <c r="V123" i="18" s="1"/>
  <c r="X123" i="18" s="1"/>
  <c r="R123" i="18"/>
  <c r="U126" i="18"/>
  <c r="V126" i="18" s="1"/>
  <c r="X126" i="18" s="1"/>
  <c r="W126" i="18"/>
  <c r="U143" i="18"/>
  <c r="W143" i="18"/>
  <c r="R149" i="18"/>
  <c r="S149" i="18"/>
  <c r="V149" i="18" s="1"/>
  <c r="S156" i="18"/>
  <c r="T156" i="18" s="1"/>
  <c r="R156" i="18"/>
  <c r="R162" i="18"/>
  <c r="S162" i="18"/>
  <c r="T164" i="18"/>
  <c r="R55" i="18"/>
  <c r="S55" i="18"/>
  <c r="R57" i="18"/>
  <c r="S57" i="18"/>
  <c r="S59" i="18"/>
  <c r="T59" i="18" s="1"/>
  <c r="R59" i="18"/>
  <c r="U77" i="18"/>
  <c r="V77" i="18" s="1"/>
  <c r="X77" i="18" s="1"/>
  <c r="W77" i="18"/>
  <c r="U99" i="18"/>
  <c r="V99" i="18" s="1"/>
  <c r="W99" i="18"/>
  <c r="R106" i="18"/>
  <c r="S106" i="18"/>
  <c r="T106" i="18" s="1"/>
  <c r="S108" i="18"/>
  <c r="T108" i="18" s="1"/>
  <c r="R108" i="18"/>
  <c r="W114" i="18"/>
  <c r="U114" i="18"/>
  <c r="V114" i="18" s="1"/>
  <c r="U119" i="18"/>
  <c r="W119" i="18"/>
  <c r="S125" i="18"/>
  <c r="T125" i="18" s="1"/>
  <c r="R125" i="18"/>
  <c r="R135" i="18"/>
  <c r="S135" i="18"/>
  <c r="S151" i="18"/>
  <c r="R151" i="18"/>
  <c r="T161" i="18"/>
  <c r="V161" i="18"/>
  <c r="X161" i="18" s="1"/>
  <c r="W164" i="18"/>
  <c r="U164" i="18"/>
  <c r="V164" i="18" s="1"/>
  <c r="S96" i="18"/>
  <c r="T96" i="18" s="1"/>
  <c r="W17" i="18"/>
  <c r="U17" i="18"/>
  <c r="R21" i="18"/>
  <c r="S21" i="18"/>
  <c r="W30" i="18"/>
  <c r="U30" i="18"/>
  <c r="U32" i="18"/>
  <c r="W32" i="18"/>
  <c r="R38" i="18"/>
  <c r="S38" i="18"/>
  <c r="T38" i="18" s="1"/>
  <c r="W42" i="18"/>
  <c r="U42" i="18"/>
  <c r="W45" i="18"/>
  <c r="U45" i="18"/>
  <c r="R66" i="18"/>
  <c r="S66" i="18"/>
  <c r="T66" i="18" s="1"/>
  <c r="U72" i="18"/>
  <c r="V72" i="18" s="1"/>
  <c r="X72" i="18" s="1"/>
  <c r="W72" i="18"/>
  <c r="R80" i="18"/>
  <c r="S80" i="18"/>
  <c r="T80" i="18" s="1"/>
  <c r="U111" i="18"/>
  <c r="V111" i="18" s="1"/>
  <c r="W111" i="18"/>
  <c r="U159" i="18"/>
  <c r="W159" i="18"/>
  <c r="Y168" i="18"/>
  <c r="Z168" i="18"/>
  <c r="S181" i="18"/>
  <c r="T181" i="18" s="1"/>
  <c r="R181" i="18"/>
  <c r="R161" i="18"/>
  <c r="V16" i="18"/>
  <c r="T16" i="18"/>
  <c r="R18" i="18"/>
  <c r="S18" i="18"/>
  <c r="T18" i="18" s="1"/>
  <c r="U23" i="18"/>
  <c r="V23" i="18" s="1"/>
  <c r="W23" i="18"/>
  <c r="R41" i="18"/>
  <c r="S41" i="18"/>
  <c r="T41" i="18" s="1"/>
  <c r="W51" i="18"/>
  <c r="U51" i="18"/>
  <c r="V51" i="18" s="1"/>
  <c r="U66" i="18"/>
  <c r="W66" i="18"/>
  <c r="T82" i="18"/>
  <c r="V82" i="18"/>
  <c r="S88" i="18"/>
  <c r="T88" i="18" s="1"/>
  <c r="R88" i="18"/>
  <c r="R105" i="18"/>
  <c r="S105" i="18"/>
  <c r="W118" i="18"/>
  <c r="U118" i="18"/>
  <c r="V118" i="18" s="1"/>
  <c r="X118" i="18" s="1"/>
  <c r="Y118" i="18" s="1"/>
  <c r="R150" i="18"/>
  <c r="S150" i="18"/>
  <c r="T150" i="18" s="1"/>
  <c r="S152" i="18"/>
  <c r="R152" i="18"/>
  <c r="V20" i="18"/>
  <c r="X20" i="18" s="1"/>
  <c r="V81" i="18"/>
  <c r="X81" i="18" s="1"/>
  <c r="U38" i="18"/>
  <c r="W73" i="18"/>
  <c r="U80" i="18"/>
  <c r="R115" i="18"/>
  <c r="W123" i="18"/>
  <c r="R127" i="18"/>
  <c r="R131" i="18"/>
  <c r="U131" i="18"/>
  <c r="V131" i="18" s="1"/>
  <c r="W135" i="18"/>
  <c r="W151" i="18"/>
  <c r="S159" i="18"/>
  <c r="T159" i="18" s="1"/>
  <c r="W165" i="18"/>
  <c r="R166" i="18"/>
  <c r="V61" i="18"/>
  <c r="X61" i="18" s="1"/>
  <c r="Y61" i="18" s="1"/>
  <c r="V90" i="18"/>
  <c r="X90" i="18" s="1"/>
  <c r="S31" i="18"/>
  <c r="T31" i="18" s="1"/>
  <c r="V40" i="18"/>
  <c r="X40" i="18" s="1"/>
  <c r="Z40" i="18" s="1"/>
  <c r="S43" i="18"/>
  <c r="T43" i="18" s="1"/>
  <c r="R44" i="18"/>
  <c r="U53" i="18"/>
  <c r="S89" i="18"/>
  <c r="T89" i="18" s="1"/>
  <c r="W93" i="18"/>
  <c r="U95" i="18"/>
  <c r="R97" i="18"/>
  <c r="W109" i="18"/>
  <c r="S137" i="18"/>
  <c r="U147" i="18"/>
  <c r="T153" i="18"/>
  <c r="T81" i="18"/>
  <c r="R45" i="18"/>
  <c r="S45" i="18"/>
  <c r="R70" i="18"/>
  <c r="S70" i="18"/>
  <c r="R74" i="18"/>
  <c r="S74" i="18"/>
  <c r="U97" i="18"/>
  <c r="V97" i="18" s="1"/>
  <c r="W97" i="18"/>
  <c r="U142" i="18"/>
  <c r="V142" i="18" s="1"/>
  <c r="W142" i="18"/>
  <c r="S148" i="18"/>
  <c r="R148" i="18"/>
  <c r="U75" i="18"/>
  <c r="U130" i="18"/>
  <c r="V130" i="18" s="1"/>
  <c r="R84" i="18"/>
  <c r="U100" i="18"/>
  <c r="V100" i="18" s="1"/>
  <c r="S30" i="18"/>
  <c r="W21" i="18"/>
  <c r="U47" i="18"/>
  <c r="V47" i="18" s="1"/>
  <c r="X47" i="18" s="1"/>
  <c r="W47" i="18"/>
  <c r="U58" i="18"/>
  <c r="V58" i="18" s="1"/>
  <c r="W64" i="18"/>
  <c r="U64" i="18"/>
  <c r="W86" i="18"/>
  <c r="R87" i="18"/>
  <c r="S87" i="18"/>
  <c r="W89" i="18"/>
  <c r="U103" i="18"/>
  <c r="V103" i="18" s="1"/>
  <c r="X103" i="18" s="1"/>
  <c r="U107" i="18"/>
  <c r="U125" i="18"/>
  <c r="W125" i="18"/>
  <c r="S143" i="18"/>
  <c r="R143" i="18"/>
  <c r="S64" i="18"/>
  <c r="T64" i="18" s="1"/>
  <c r="U19" i="18"/>
  <c r="V19" i="18" s="1"/>
  <c r="W20" i="18"/>
  <c r="R23" i="18"/>
  <c r="W48" i="18"/>
  <c r="S49" i="18"/>
  <c r="T49" i="18" s="1"/>
  <c r="R49" i="18"/>
  <c r="R76" i="18"/>
  <c r="S76" i="18"/>
  <c r="T76" i="18" s="1"/>
  <c r="W82" i="18"/>
  <c r="S83" i="18"/>
  <c r="R83" i="18"/>
  <c r="W85" i="18"/>
  <c r="S86" i="18"/>
  <c r="R86" i="18"/>
  <c r="S113" i="18"/>
  <c r="R113" i="18"/>
  <c r="U141" i="18"/>
  <c r="V141" i="18" s="1"/>
  <c r="W141" i="18"/>
  <c r="R116" i="18"/>
  <c r="W39" i="18"/>
  <c r="R47" i="18"/>
  <c r="R48" i="18"/>
  <c r="S48" i="18"/>
  <c r="U49" i="18"/>
  <c r="U54" i="18"/>
  <c r="V54" i="18" s="1"/>
  <c r="R58" i="18"/>
  <c r="R61" i="18"/>
  <c r="W63" i="18"/>
  <c r="U63" i="18"/>
  <c r="V63" i="18" s="1"/>
  <c r="X63" i="18" s="1"/>
  <c r="W70" i="18"/>
  <c r="S71" i="18"/>
  <c r="T71" i="18" s="1"/>
  <c r="R71" i="18"/>
  <c r="S75" i="18"/>
  <c r="T75" i="18" s="1"/>
  <c r="R75" i="18"/>
  <c r="W121" i="18"/>
  <c r="S136" i="18"/>
  <c r="R136" i="18"/>
  <c r="U158" i="18"/>
  <c r="V158" i="18" s="1"/>
  <c r="S179" i="18"/>
  <c r="R180" i="18"/>
  <c r="R188" i="18"/>
  <c r="V157" i="18"/>
  <c r="R183" i="18"/>
  <c r="U187" i="18"/>
  <c r="Z167" i="18"/>
  <c r="Y167" i="18"/>
  <c r="T129" i="18"/>
  <c r="Z33" i="26"/>
  <c r="Z176" i="3"/>
  <c r="Y176" i="3"/>
  <c r="Y159" i="3"/>
  <c r="Z159" i="3"/>
  <c r="AA159" i="3" s="1"/>
  <c r="Y149" i="3"/>
  <c r="AB58" i="4"/>
  <c r="AD58" i="4" s="1"/>
  <c r="AB92" i="4"/>
  <c r="AE92" i="4" s="1"/>
  <c r="Y54" i="3"/>
  <c r="AE57" i="4"/>
  <c r="AD57" i="4"/>
  <c r="AA175" i="3"/>
  <c r="AC175" i="3" s="1"/>
  <c r="AD87" i="26"/>
  <c r="Y97" i="3"/>
  <c r="AA97" i="3" s="1"/>
  <c r="AC97" i="3" s="1"/>
  <c r="AA206" i="3"/>
  <c r="AC206" i="3" s="1"/>
  <c r="AB50" i="4"/>
  <c r="AE50" i="4" s="1"/>
  <c r="AE130" i="4"/>
  <c r="AD130" i="4"/>
  <c r="AD83" i="26"/>
  <c r="AB14" i="27"/>
  <c r="AE14" i="27" s="1"/>
  <c r="AE12" i="27" s="1"/>
  <c r="AA128" i="4"/>
  <c r="AB128" i="4" s="1"/>
  <c r="AD128" i="4" s="1"/>
  <c r="AE132" i="4"/>
  <c r="AD132" i="4"/>
  <c r="AA58" i="3"/>
  <c r="AC58" i="3" s="1"/>
  <c r="Z28" i="3"/>
  <c r="AA28" i="3" s="1"/>
  <c r="AB121" i="4"/>
  <c r="AD121" i="4" s="1"/>
  <c r="AA45" i="4"/>
  <c r="AB24" i="4"/>
  <c r="AE24" i="4" s="1"/>
  <c r="AA125" i="4"/>
  <c r="AB125" i="4" s="1"/>
  <c r="AA91" i="4"/>
  <c r="AB91" i="4" s="1"/>
  <c r="Z220" i="3"/>
  <c r="Y220" i="3"/>
  <c r="Y142" i="3"/>
  <c r="AA47" i="4"/>
  <c r="AB47" i="4" s="1"/>
  <c r="AD47" i="4" s="1"/>
  <c r="Y82" i="4"/>
  <c r="AA30" i="4"/>
  <c r="Z67" i="19"/>
  <c r="AA67" i="19" s="1"/>
  <c r="Z62" i="4"/>
  <c r="AC187" i="3"/>
  <c r="Z72" i="3"/>
  <c r="AA111" i="4"/>
  <c r="AB111" i="4" s="1"/>
  <c r="Z73" i="3"/>
  <c r="Y73" i="3"/>
  <c r="AA66" i="4"/>
  <c r="AA85" i="4"/>
  <c r="AB85" i="4" s="1"/>
  <c r="Y42" i="19"/>
  <c r="V68" i="19"/>
  <c r="Z71" i="19"/>
  <c r="Z70" i="19" s="1"/>
  <c r="Z12" i="19" s="1"/>
  <c r="Z41" i="19"/>
  <c r="T29" i="19"/>
  <c r="V48" i="3"/>
  <c r="T48" i="3"/>
  <c r="Z68" i="4"/>
  <c r="AA68" i="4" s="1"/>
  <c r="Z26" i="4"/>
  <c r="Y93" i="3"/>
  <c r="Z93" i="3"/>
  <c r="X32" i="19"/>
  <c r="X197" i="3"/>
  <c r="Z197" i="3" s="1"/>
  <c r="X63" i="3"/>
  <c r="X165" i="3"/>
  <c r="Z165" i="3" s="1"/>
  <c r="Y165" i="3"/>
  <c r="V21" i="3"/>
  <c r="T21" i="3"/>
  <c r="X116" i="3"/>
  <c r="Z116" i="3" s="1"/>
  <c r="AA33" i="4"/>
  <c r="Y64" i="19"/>
  <c r="U17" i="4"/>
  <c r="W17" i="4" s="1"/>
  <c r="X36" i="3"/>
  <c r="Y36" i="3" s="1"/>
  <c r="Y55" i="19"/>
  <c r="AA55" i="19" s="1"/>
  <c r="Z56" i="3"/>
  <c r="Y56" i="3"/>
  <c r="Z41" i="3"/>
  <c r="Y41" i="3"/>
  <c r="X64" i="3"/>
  <c r="Y64" i="3" s="1"/>
  <c r="X38" i="3"/>
  <c r="Z38" i="3" s="1"/>
  <c r="Z128" i="3"/>
  <c r="Y128" i="3"/>
  <c r="Z112" i="4"/>
  <c r="Z200" i="3"/>
  <c r="Z79" i="3"/>
  <c r="Y217" i="3"/>
  <c r="Z217" i="3"/>
  <c r="X141" i="3"/>
  <c r="Z141" i="3" s="1"/>
  <c r="X112" i="3"/>
  <c r="Y112" i="3" s="1"/>
  <c r="X88" i="3"/>
  <c r="Y88" i="3" s="1"/>
  <c r="Z182" i="3"/>
  <c r="X44" i="3"/>
  <c r="Y44" i="3" s="1"/>
  <c r="Y66" i="19"/>
  <c r="Y65" i="19"/>
  <c r="Z98" i="4"/>
  <c r="Y76" i="4"/>
  <c r="V15" i="3"/>
  <c r="X199" i="3"/>
  <c r="T18" i="3"/>
  <c r="V18" i="3"/>
  <c r="Z139" i="3"/>
  <c r="Y139" i="3"/>
  <c r="X192" i="3"/>
  <c r="Z192" i="3" s="1"/>
  <c r="AE133" i="4"/>
  <c r="AD133" i="4"/>
  <c r="T163" i="3"/>
  <c r="V163" i="3"/>
  <c r="Z89" i="4"/>
  <c r="T31" i="19"/>
  <c r="V31" i="19"/>
  <c r="T48" i="19"/>
  <c r="V48" i="19"/>
  <c r="Z184" i="3"/>
  <c r="AA184" i="3" s="1"/>
  <c r="Z100" i="4"/>
  <c r="Y77" i="3"/>
  <c r="AA77" i="3" s="1"/>
  <c r="V99" i="3"/>
  <c r="Y84" i="3"/>
  <c r="Z84" i="3"/>
  <c r="X80" i="3"/>
  <c r="Y118" i="3"/>
  <c r="Z118" i="3"/>
  <c r="V216" i="3"/>
  <c r="Y59" i="3"/>
  <c r="Z74" i="3"/>
  <c r="Y74" i="3"/>
  <c r="X188" i="3"/>
  <c r="Y188" i="3" s="1"/>
  <c r="T33" i="3"/>
  <c r="Y171" i="3"/>
  <c r="W18" i="4"/>
  <c r="W119" i="4"/>
  <c r="Y79" i="3"/>
  <c r="V202" i="3"/>
  <c r="X61" i="3"/>
  <c r="Y61" i="3" s="1"/>
  <c r="X68" i="3"/>
  <c r="X145" i="3"/>
  <c r="Z145" i="3" s="1"/>
  <c r="Y108" i="3"/>
  <c r="T184" i="3"/>
  <c r="Z107" i="4"/>
  <c r="Y106" i="4"/>
  <c r="Z106" i="4" s="1"/>
  <c r="U19" i="4"/>
  <c r="W19" i="4" s="1"/>
  <c r="W60" i="4"/>
  <c r="W75" i="4"/>
  <c r="V168" i="3"/>
  <c r="T168" i="3"/>
  <c r="T90" i="3"/>
  <c r="V90" i="3"/>
  <c r="Z39" i="4"/>
  <c r="U115" i="4"/>
  <c r="W115" i="4" s="1"/>
  <c r="AB129" i="4"/>
  <c r="AD129" i="4" s="1"/>
  <c r="U101" i="4"/>
  <c r="W101" i="4" s="1"/>
  <c r="AA31" i="4"/>
  <c r="T101" i="3"/>
  <c r="V101" i="3"/>
  <c r="T223" i="3"/>
  <c r="V223" i="3"/>
  <c r="W34" i="4"/>
  <c r="T102" i="3"/>
  <c r="V102" i="3"/>
  <c r="T54" i="18"/>
  <c r="W48" i="26"/>
  <c r="V93" i="18"/>
  <c r="T93" i="18"/>
  <c r="W36" i="4"/>
  <c r="T157" i="18"/>
  <c r="U16" i="22" l="1"/>
  <c r="W16" i="22"/>
  <c r="Z15" i="22"/>
  <c r="AA15" i="22" s="1"/>
  <c r="X30" i="19"/>
  <c r="Y30" i="19"/>
  <c r="Z30" i="19"/>
  <c r="U44" i="4"/>
  <c r="W44" i="4" s="1"/>
  <c r="AC60" i="19"/>
  <c r="AA51" i="19"/>
  <c r="AC51" i="19" s="1"/>
  <c r="V25" i="19"/>
  <c r="AA48" i="4"/>
  <c r="AB48" i="4" s="1"/>
  <c r="Y42" i="3"/>
  <c r="AA42" i="3" s="1"/>
  <c r="AE14" i="4"/>
  <c r="Y62" i="19"/>
  <c r="V33" i="19"/>
  <c r="X33" i="19" s="1"/>
  <c r="Y33" i="19" s="1"/>
  <c r="V26" i="19"/>
  <c r="T26" i="19"/>
  <c r="Y67" i="4"/>
  <c r="T198" i="3"/>
  <c r="V198" i="3"/>
  <c r="Z95" i="3"/>
  <c r="AB51" i="4"/>
  <c r="AE51" i="4" s="1"/>
  <c r="AB40" i="4"/>
  <c r="AE40" i="4" s="1"/>
  <c r="Z85" i="3"/>
  <c r="Y122" i="3"/>
  <c r="AA32" i="4"/>
  <c r="Z121" i="3"/>
  <c r="Y71" i="19"/>
  <c r="Y35" i="3"/>
  <c r="Y33" i="3"/>
  <c r="AD21" i="4"/>
  <c r="AE21" i="4"/>
  <c r="AE73" i="4"/>
  <c r="Z66" i="3"/>
  <c r="Z75" i="3"/>
  <c r="Z35" i="3"/>
  <c r="Y136" i="3"/>
  <c r="Z42" i="19"/>
  <c r="AA42" i="19" s="1"/>
  <c r="AC42" i="19" s="1"/>
  <c r="Z122" i="3"/>
  <c r="AC177" i="3"/>
  <c r="Y121" i="3"/>
  <c r="Y24" i="19"/>
  <c r="AA24" i="19" s="1"/>
  <c r="AC24" i="19" s="1"/>
  <c r="Y46" i="3"/>
  <c r="Z95" i="4"/>
  <c r="AA95" i="4" s="1"/>
  <c r="Y75" i="3"/>
  <c r="AA75" i="3" s="1"/>
  <c r="AC75" i="3" s="1"/>
  <c r="Z25" i="4"/>
  <c r="Y72" i="3"/>
  <c r="Y127" i="3"/>
  <c r="AA127" i="3" s="1"/>
  <c r="AC127" i="3" s="1"/>
  <c r="Z88" i="3"/>
  <c r="Z78" i="4"/>
  <c r="Z58" i="19"/>
  <c r="AA58" i="19" s="1"/>
  <c r="Z33" i="19"/>
  <c r="AA33" i="19" s="1"/>
  <c r="AC33" i="19" s="1"/>
  <c r="Y182" i="3"/>
  <c r="Z214" i="3"/>
  <c r="Z213" i="3" s="1"/>
  <c r="Z45" i="19"/>
  <c r="AA45" i="19" s="1"/>
  <c r="X213" i="3"/>
  <c r="Z16" i="3"/>
  <c r="Z15" i="3" s="1"/>
  <c r="AA16" i="4"/>
  <c r="AB16" i="4" s="1"/>
  <c r="AE16" i="4" s="1"/>
  <c r="AA42" i="4"/>
  <c r="AB42" i="4" s="1"/>
  <c r="AA208" i="3"/>
  <c r="AC208" i="3" s="1"/>
  <c r="AA62" i="19"/>
  <c r="Y50" i="19"/>
  <c r="AA50" i="19" s="1"/>
  <c r="Y204" i="3"/>
  <c r="AA215" i="3"/>
  <c r="AC215" i="3" s="1"/>
  <c r="X37" i="19"/>
  <c r="Z37" i="19" s="1"/>
  <c r="Y37" i="19"/>
  <c r="AA37" i="19" s="1"/>
  <c r="AC37" i="19" s="1"/>
  <c r="AC100" i="3"/>
  <c r="Z109" i="3"/>
  <c r="AA109" i="3" s="1"/>
  <c r="AC109" i="3" s="1"/>
  <c r="AC189" i="3"/>
  <c r="Y16" i="3"/>
  <c r="Y15" i="3" s="1"/>
  <c r="AD134" i="4"/>
  <c r="AE121" i="4"/>
  <c r="Z54" i="3"/>
  <c r="Z149" i="3"/>
  <c r="AA149" i="3" s="1"/>
  <c r="AC149" i="3" s="1"/>
  <c r="Z133" i="3"/>
  <c r="AA133" i="3" s="1"/>
  <c r="AC133" i="3" s="1"/>
  <c r="Y38" i="19"/>
  <c r="Z82" i="3"/>
  <c r="AA82" i="3" s="1"/>
  <c r="AC82" i="3" s="1"/>
  <c r="Z35" i="19"/>
  <c r="AA35" i="19" s="1"/>
  <c r="AC35" i="19" s="1"/>
  <c r="AC42" i="3"/>
  <c r="AB77" i="4"/>
  <c r="AD77" i="4" s="1"/>
  <c r="AD110" i="4"/>
  <c r="Y71" i="3"/>
  <c r="AA71" i="3" s="1"/>
  <c r="AC71" i="3" s="1"/>
  <c r="Y86" i="3"/>
  <c r="Z204" i="3"/>
  <c r="Y106" i="3"/>
  <c r="AA106" i="3" s="1"/>
  <c r="AC106" i="3" s="1"/>
  <c r="Z105" i="4"/>
  <c r="AA105" i="4" s="1"/>
  <c r="AB105" i="4" s="1"/>
  <c r="AD105" i="4" s="1"/>
  <c r="Y34" i="3"/>
  <c r="Z87" i="3"/>
  <c r="AA185" i="3"/>
  <c r="AC185" i="3" s="1"/>
  <c r="AC62" i="19"/>
  <c r="Y105" i="3"/>
  <c r="AA105" i="3" s="1"/>
  <c r="AC105" i="3" s="1"/>
  <c r="AA122" i="4"/>
  <c r="AB122" i="4" s="1"/>
  <c r="AE122" i="4" s="1"/>
  <c r="Z103" i="4"/>
  <c r="AA103" i="4" s="1"/>
  <c r="AA128" i="3"/>
  <c r="AC128" i="3" s="1"/>
  <c r="Y170" i="3"/>
  <c r="AA170" i="3" s="1"/>
  <c r="AC69" i="3"/>
  <c r="AB120" i="4"/>
  <c r="AD120" i="4" s="1"/>
  <c r="Y87" i="3"/>
  <c r="AA122" i="3"/>
  <c r="AC122" i="3" s="1"/>
  <c r="AC51" i="3"/>
  <c r="AB87" i="4"/>
  <c r="AE87" i="4" s="1"/>
  <c r="X147" i="3"/>
  <c r="Z147" i="3" s="1"/>
  <c r="Z186" i="3"/>
  <c r="Y55" i="3"/>
  <c r="Z160" i="3"/>
  <c r="AA160" i="3" s="1"/>
  <c r="AC160" i="3" s="1"/>
  <c r="Z196" i="3"/>
  <c r="Y186" i="3"/>
  <c r="AA79" i="3"/>
  <c r="AA209" i="3"/>
  <c r="AE131" i="4"/>
  <c r="AA57" i="3"/>
  <c r="AA85" i="3"/>
  <c r="AC85" i="3" s="1"/>
  <c r="AE42" i="4"/>
  <c r="AA46" i="3"/>
  <c r="AC46" i="3" s="1"/>
  <c r="Y17" i="3"/>
  <c r="AA17" i="3" s="1"/>
  <c r="AC17" i="3" s="1"/>
  <c r="Z67" i="3"/>
  <c r="AA67" i="3" s="1"/>
  <c r="AC67" i="3" s="1"/>
  <c r="AA49" i="19"/>
  <c r="AE69" i="4"/>
  <c r="Z60" i="3"/>
  <c r="AA60" i="3" s="1"/>
  <c r="AC60" i="3" s="1"/>
  <c r="Z191" i="3"/>
  <c r="AA191" i="3" s="1"/>
  <c r="AC191" i="3" s="1"/>
  <c r="AA119" i="3"/>
  <c r="AC119" i="3" s="1"/>
  <c r="Y80" i="4"/>
  <c r="Y141" i="3"/>
  <c r="AA141" i="3" s="1"/>
  <c r="Z89" i="3"/>
  <c r="AA89" i="3" s="1"/>
  <c r="AC89" i="3" s="1"/>
  <c r="X166" i="3"/>
  <c r="X129" i="3"/>
  <c r="Z129" i="3" s="1"/>
  <c r="AD42" i="4"/>
  <c r="AA158" i="3"/>
  <c r="AC158" i="3" s="1"/>
  <c r="AA144" i="3"/>
  <c r="AC144" i="3" s="1"/>
  <c r="Z94" i="3"/>
  <c r="AA94" i="3" s="1"/>
  <c r="AC94" i="3" s="1"/>
  <c r="X49" i="3"/>
  <c r="Z49" i="3" s="1"/>
  <c r="AA118" i="4"/>
  <c r="Y81" i="4"/>
  <c r="Z81" i="4" s="1"/>
  <c r="Y49" i="4"/>
  <c r="Z49" i="4" s="1"/>
  <c r="AA49" i="4" s="1"/>
  <c r="Y41" i="4"/>
  <c r="Z41" i="4" s="1"/>
  <c r="AA93" i="4"/>
  <c r="AB93" i="4" s="1"/>
  <c r="Y90" i="4"/>
  <c r="Z90" i="4" s="1"/>
  <c r="Y86" i="4"/>
  <c r="Z86" i="4" s="1"/>
  <c r="X37" i="3"/>
  <c r="Z37" i="3" s="1"/>
  <c r="X169" i="3"/>
  <c r="Z169" i="3" s="1"/>
  <c r="X224" i="3"/>
  <c r="X155" i="3"/>
  <c r="Y155" i="3" s="1"/>
  <c r="Y123" i="3"/>
  <c r="AE129" i="4"/>
  <c r="Z37" i="4"/>
  <c r="AA37" i="4" s="1"/>
  <c r="AA196" i="3"/>
  <c r="AC196" i="3" s="1"/>
  <c r="AA123" i="3"/>
  <c r="AC123" i="3" s="1"/>
  <c r="Z219" i="3"/>
  <c r="AC57" i="3"/>
  <c r="AA142" i="3"/>
  <c r="AC142" i="3" s="1"/>
  <c r="AA214" i="3"/>
  <c r="AA213" i="3" s="1"/>
  <c r="AB56" i="4"/>
  <c r="AE56" i="4" s="1"/>
  <c r="Y180" i="3"/>
  <c r="AA180" i="3" s="1"/>
  <c r="AC180" i="3" s="1"/>
  <c r="AA98" i="3"/>
  <c r="AC98" i="3" s="1"/>
  <c r="Z23" i="3"/>
  <c r="AA23" i="3" s="1"/>
  <c r="AC23" i="3" s="1"/>
  <c r="AA210" i="3"/>
  <c r="AC210" i="3" s="1"/>
  <c r="Y27" i="19"/>
  <c r="Z123" i="4"/>
  <c r="AA123" i="4" s="1"/>
  <c r="X23" i="19"/>
  <c r="Y23" i="19" s="1"/>
  <c r="Y46" i="19"/>
  <c r="AA46" i="19" s="1"/>
  <c r="AC46" i="19" s="1"/>
  <c r="X28" i="19"/>
  <c r="Y28" i="19" s="1"/>
  <c r="AB15" i="4"/>
  <c r="AE15" i="4" s="1"/>
  <c r="AA86" i="3"/>
  <c r="AC86" i="3" s="1"/>
  <c r="X146" i="3"/>
  <c r="X50" i="3"/>
  <c r="Z50" i="3" s="1"/>
  <c r="AC47" i="19"/>
  <c r="Z109" i="4"/>
  <c r="AA109" i="4" s="1"/>
  <c r="AB109" i="4" s="1"/>
  <c r="AA33" i="3"/>
  <c r="AC33" i="3" s="1"/>
  <c r="AA220" i="3"/>
  <c r="AC220" i="3" s="1"/>
  <c r="V32" i="18"/>
  <c r="X32" i="18" s="1"/>
  <c r="Z27" i="19"/>
  <c r="Z22" i="4"/>
  <c r="AA22" i="4" s="1"/>
  <c r="AB22" i="4" s="1"/>
  <c r="AE22" i="4" s="1"/>
  <c r="AC134" i="3"/>
  <c r="Z47" i="3"/>
  <c r="X117" i="3"/>
  <c r="Y117" i="3" s="1"/>
  <c r="Y81" i="3"/>
  <c r="AA81" i="3" s="1"/>
  <c r="AC81" i="3" s="1"/>
  <c r="Z52" i="3"/>
  <c r="X201" i="3"/>
  <c r="X157" i="3"/>
  <c r="Y157" i="3" s="1"/>
  <c r="Z63" i="19"/>
  <c r="AA63" i="19" s="1"/>
  <c r="AC63" i="19" s="1"/>
  <c r="AA151" i="3"/>
  <c r="AC151" i="3" s="1"/>
  <c r="Y127" i="4"/>
  <c r="X34" i="19"/>
  <c r="Z34" i="19" s="1"/>
  <c r="V25" i="3"/>
  <c r="X26" i="3"/>
  <c r="Z104" i="3"/>
  <c r="AA104" i="3" s="1"/>
  <c r="X54" i="19"/>
  <c r="Y54" i="19" s="1"/>
  <c r="X45" i="3"/>
  <c r="Y45" i="3" s="1"/>
  <c r="X179" i="3"/>
  <c r="Z179" i="3" s="1"/>
  <c r="Y52" i="3"/>
  <c r="AB79" i="4"/>
  <c r="AE79" i="4" s="1"/>
  <c r="AB70" i="4"/>
  <c r="AD70" i="4" s="1"/>
  <c r="Y114" i="4"/>
  <c r="AE48" i="4"/>
  <c r="AD48" i="4"/>
  <c r="Y94" i="4"/>
  <c r="Z94" i="4" s="1"/>
  <c r="AA94" i="4" s="1"/>
  <c r="AB94" i="4" s="1"/>
  <c r="AE94" i="4" s="1"/>
  <c r="AA139" i="3"/>
  <c r="AC139" i="3" s="1"/>
  <c r="AA72" i="3"/>
  <c r="AD92" i="4"/>
  <c r="AD24" i="4"/>
  <c r="AA29" i="4"/>
  <c r="AB29" i="4" s="1"/>
  <c r="AE29" i="4" s="1"/>
  <c r="X154" i="3"/>
  <c r="Y154" i="3" s="1"/>
  <c r="Y178" i="3"/>
  <c r="X156" i="3"/>
  <c r="Y156" i="3" s="1"/>
  <c r="X113" i="3"/>
  <c r="Z113" i="3" s="1"/>
  <c r="Z181" i="3"/>
  <c r="AB46" i="4"/>
  <c r="AE46" i="4" s="1"/>
  <c r="X205" i="3"/>
  <c r="Y205" i="3" s="1"/>
  <c r="X207" i="3"/>
  <c r="Z178" i="3"/>
  <c r="Y61" i="4"/>
  <c r="Y110" i="3"/>
  <c r="AA108" i="4"/>
  <c r="Y59" i="4"/>
  <c r="X183" i="3"/>
  <c r="Y183" i="3" s="1"/>
  <c r="X22" i="3"/>
  <c r="Y22" i="3" s="1"/>
  <c r="X120" i="3"/>
  <c r="Y120" i="3" s="1"/>
  <c r="X20" i="3"/>
  <c r="Y20" i="3" s="1"/>
  <c r="Z110" i="3"/>
  <c r="AA78" i="4"/>
  <c r="AB78" i="4" s="1"/>
  <c r="AE78" i="4" s="1"/>
  <c r="AB20" i="4"/>
  <c r="AC49" i="19"/>
  <c r="AC159" i="3"/>
  <c r="Z140" i="3"/>
  <c r="AA140" i="3" s="1"/>
  <c r="AC140" i="3" s="1"/>
  <c r="X40" i="3"/>
  <c r="Y40" i="3" s="1"/>
  <c r="AC96" i="3"/>
  <c r="Z113" i="4"/>
  <c r="AA113" i="4" s="1"/>
  <c r="X111" i="3"/>
  <c r="Y111" i="3" s="1"/>
  <c r="X126" i="3"/>
  <c r="Y126" i="3" s="1"/>
  <c r="X107" i="3"/>
  <c r="Z107" i="3" s="1"/>
  <c r="X167" i="3"/>
  <c r="Y167" i="3" s="1"/>
  <c r="Z40" i="19"/>
  <c r="AA40" i="19" s="1"/>
  <c r="Z117" i="4"/>
  <c r="AA19" i="3"/>
  <c r="AC19" i="3" s="1"/>
  <c r="AC45" i="19"/>
  <c r="T165" i="18"/>
  <c r="Y16" i="5"/>
  <c r="Y14" i="5" s="1"/>
  <c r="Y11" i="5" s="1"/>
  <c r="W14" i="5"/>
  <c r="W11" i="5" s="1"/>
  <c r="X130" i="3"/>
  <c r="Z130" i="3" s="1"/>
  <c r="X43" i="19"/>
  <c r="Z43" i="19" s="1"/>
  <c r="X193" i="3"/>
  <c r="Y181" i="3"/>
  <c r="AA181" i="3" s="1"/>
  <c r="AC181" i="3" s="1"/>
  <c r="X115" i="3"/>
  <c r="Z115" i="3" s="1"/>
  <c r="AB96" i="4"/>
  <c r="AE96" i="4" s="1"/>
  <c r="X203" i="3"/>
  <c r="Y173" i="3"/>
  <c r="AA173" i="3" s="1"/>
  <c r="AC173" i="3" s="1"/>
  <c r="Y92" i="3"/>
  <c r="AA92" i="3" s="1"/>
  <c r="AC92" i="3" s="1"/>
  <c r="Z174" i="3"/>
  <c r="AA174" i="3" s="1"/>
  <c r="AA62" i="3"/>
  <c r="AC62" i="3" s="1"/>
  <c r="AC22" i="19"/>
  <c r="W15" i="26"/>
  <c r="Y15" i="26" s="1"/>
  <c r="Z15" i="26" s="1"/>
  <c r="AA15" i="26" s="1"/>
  <c r="Z79" i="26"/>
  <c r="AA79" i="26" s="1"/>
  <c r="AB79" i="26" s="1"/>
  <c r="Z58" i="26"/>
  <c r="AA58" i="26" s="1"/>
  <c r="W26" i="26"/>
  <c r="Y26" i="26" s="1"/>
  <c r="Z29" i="26"/>
  <c r="AA29" i="26" s="1"/>
  <c r="Z74" i="26"/>
  <c r="AA74" i="26" s="1"/>
  <c r="AB74" i="26" s="1"/>
  <c r="W73" i="26"/>
  <c r="Y73" i="26" s="1"/>
  <c r="Z73" i="26" s="1"/>
  <c r="AA73" i="26" s="1"/>
  <c r="W52" i="26"/>
  <c r="Y52" i="26" s="1"/>
  <c r="W39" i="26"/>
  <c r="Y39" i="26" s="1"/>
  <c r="W43" i="26"/>
  <c r="W41" i="26"/>
  <c r="W25" i="26"/>
  <c r="Y25" i="26" s="1"/>
  <c r="W64" i="26"/>
  <c r="Y64" i="26" s="1"/>
  <c r="W32" i="26"/>
  <c r="Z23" i="26"/>
  <c r="AA23" i="26" s="1"/>
  <c r="AB23" i="26" s="1"/>
  <c r="AD23" i="26" s="1"/>
  <c r="AE85" i="26"/>
  <c r="AA17" i="26"/>
  <c r="AB17" i="26" s="1"/>
  <c r="AE17" i="26" s="1"/>
  <c r="W34" i="26"/>
  <c r="Y34" i="26" s="1"/>
  <c r="Z34" i="26" s="1"/>
  <c r="W20" i="26"/>
  <c r="Y20" i="26" s="1"/>
  <c r="W45" i="26"/>
  <c r="AA51" i="26"/>
  <c r="AB51" i="26" s="1"/>
  <c r="AD51" i="26" s="1"/>
  <c r="Z70" i="26"/>
  <c r="AA70" i="26" s="1"/>
  <c r="AB70" i="26" s="1"/>
  <c r="AE70" i="26" s="1"/>
  <c r="W60" i="26"/>
  <c r="W37" i="26"/>
  <c r="Y37" i="26" s="1"/>
  <c r="U78" i="26"/>
  <c r="W78" i="26" s="1"/>
  <c r="W67" i="26"/>
  <c r="Y99" i="4"/>
  <c r="Y35" i="4"/>
  <c r="Z35" i="4" s="1"/>
  <c r="Y88" i="4"/>
  <c r="Z88" i="4" s="1"/>
  <c r="AA88" i="4" s="1"/>
  <c r="AE125" i="4"/>
  <c r="W69" i="26"/>
  <c r="Y69" i="26" s="1"/>
  <c r="Z69" i="26" s="1"/>
  <c r="X56" i="19"/>
  <c r="Z56" i="19" s="1"/>
  <c r="Y55" i="4"/>
  <c r="Z55" i="4" s="1"/>
  <c r="X135" i="3"/>
  <c r="Z135" i="3" s="1"/>
  <c r="X137" i="3"/>
  <c r="Y137" i="3" s="1"/>
  <c r="AA95" i="3"/>
  <c r="AC95" i="3" s="1"/>
  <c r="Y52" i="4"/>
  <c r="AA104" i="4"/>
  <c r="X83" i="3"/>
  <c r="Z83" i="3" s="1"/>
  <c r="Y72" i="4"/>
  <c r="Z72" i="4" s="1"/>
  <c r="AA72" i="4" s="1"/>
  <c r="AA43" i="4"/>
  <c r="AB43" i="4" s="1"/>
  <c r="AD43" i="4" s="1"/>
  <c r="AA35" i="3"/>
  <c r="AC35" i="3" s="1"/>
  <c r="AA73" i="3"/>
  <c r="AA219" i="3"/>
  <c r="AC219" i="3" s="1"/>
  <c r="AE97" i="4"/>
  <c r="AA176" i="3"/>
  <c r="AC176" i="3" s="1"/>
  <c r="W27" i="26"/>
  <c r="Y27" i="26" s="1"/>
  <c r="Z27" i="26" s="1"/>
  <c r="X190" i="3"/>
  <c r="Y190" i="3" s="1"/>
  <c r="AE102" i="4"/>
  <c r="AD102" i="4"/>
  <c r="Z39" i="3"/>
  <c r="AA39" i="3" s="1"/>
  <c r="AC39" i="3" s="1"/>
  <c r="X172" i="3"/>
  <c r="Y172" i="3" s="1"/>
  <c r="Z53" i="3"/>
  <c r="X76" i="3"/>
  <c r="Y76" i="3" s="1"/>
  <c r="X124" i="3"/>
  <c r="X164" i="3"/>
  <c r="Y164" i="3" s="1"/>
  <c r="AA38" i="19"/>
  <c r="AC38" i="19" s="1"/>
  <c r="X52" i="19"/>
  <c r="Y52" i="19" s="1"/>
  <c r="X59" i="19"/>
  <c r="Y59" i="19" s="1"/>
  <c r="AD54" i="4"/>
  <c r="AC209" i="3"/>
  <c r="AD51" i="4"/>
  <c r="Z64" i="3"/>
  <c r="Y65" i="4"/>
  <c r="Z65" i="4" s="1"/>
  <c r="AA84" i="4"/>
  <c r="AB84" i="4" s="1"/>
  <c r="X125" i="3"/>
  <c r="Z125" i="3" s="1"/>
  <c r="Y63" i="4"/>
  <c r="X132" i="3"/>
  <c r="Y132" i="3" s="1"/>
  <c r="AB23" i="4"/>
  <c r="AD23" i="4" s="1"/>
  <c r="AB28" i="4"/>
  <c r="AD28" i="4" s="1"/>
  <c r="Z15" i="5"/>
  <c r="AA15" i="5" s="1"/>
  <c r="AD111" i="4"/>
  <c r="AD74" i="4"/>
  <c r="W35" i="26"/>
  <c r="Y35" i="26" s="1"/>
  <c r="Y27" i="3"/>
  <c r="X194" i="3"/>
  <c r="Y194" i="3" s="1"/>
  <c r="X162" i="3"/>
  <c r="Y162" i="3" s="1"/>
  <c r="AA211" i="3"/>
  <c r="AC211" i="3" s="1"/>
  <c r="X36" i="19"/>
  <c r="Z36" i="19" s="1"/>
  <c r="X44" i="19"/>
  <c r="Z44" i="19" s="1"/>
  <c r="Y59" i="26"/>
  <c r="Z59" i="26" s="1"/>
  <c r="AA59" i="26" s="1"/>
  <c r="AE86" i="26"/>
  <c r="U75" i="26"/>
  <c r="W75" i="26" s="1"/>
  <c r="Y75" i="26" s="1"/>
  <c r="W68" i="26"/>
  <c r="W14" i="26"/>
  <c r="Y14" i="26" s="1"/>
  <c r="Y66" i="26"/>
  <c r="Y61" i="26"/>
  <c r="Z61" i="26" s="1"/>
  <c r="W47" i="26"/>
  <c r="Y47" i="26" s="1"/>
  <c r="Y77" i="26"/>
  <c r="Z77" i="26" s="1"/>
  <c r="Y40" i="26"/>
  <c r="Z40" i="26" s="1"/>
  <c r="Y65" i="26"/>
  <c r="Z65" i="26" s="1"/>
  <c r="U21" i="26"/>
  <c r="W21" i="26" s="1"/>
  <c r="AA80" i="26"/>
  <c r="Y19" i="26"/>
  <c r="U46" i="26"/>
  <c r="W46" i="26" s="1"/>
  <c r="AB44" i="26"/>
  <c r="AD44" i="26" s="1"/>
  <c r="Y71" i="26"/>
  <c r="Z71" i="26" s="1"/>
  <c r="Y56" i="26"/>
  <c r="Z56" i="26" s="1"/>
  <c r="Y55" i="26"/>
  <c r="U42" i="26"/>
  <c r="W42" i="26" s="1"/>
  <c r="Y30" i="26"/>
  <c r="Z30" i="26" s="1"/>
  <c r="Y53" i="26"/>
  <c r="U76" i="26"/>
  <c r="W76" i="26" s="1"/>
  <c r="W57" i="26"/>
  <c r="W49" i="26"/>
  <c r="Y54" i="26"/>
  <c r="Z54" i="26" s="1"/>
  <c r="AA54" i="26" s="1"/>
  <c r="Y63" i="26"/>
  <c r="Z63" i="26" s="1"/>
  <c r="Y72" i="26"/>
  <c r="Z72" i="26" s="1"/>
  <c r="AA72" i="26" s="1"/>
  <c r="AE88" i="26"/>
  <c r="U28" i="26"/>
  <c r="W28" i="26" s="1"/>
  <c r="U50" i="26"/>
  <c r="W50" i="26" s="1"/>
  <c r="U22" i="26"/>
  <c r="W22" i="26" s="1"/>
  <c r="W31" i="26"/>
  <c r="V182" i="18"/>
  <c r="X182" i="18" s="1"/>
  <c r="Z182" i="18" s="1"/>
  <c r="V160" i="18"/>
  <c r="X160" i="18" s="1"/>
  <c r="V146" i="18"/>
  <c r="V134" i="18"/>
  <c r="X134" i="18" s="1"/>
  <c r="Y134" i="18" s="1"/>
  <c r="V152" i="18"/>
  <c r="X152" i="18" s="1"/>
  <c r="Z152" i="18" s="1"/>
  <c r="Z69" i="18"/>
  <c r="Z63" i="18"/>
  <c r="Z92" i="18"/>
  <c r="AA92" i="18" s="1"/>
  <c r="Y69" i="18"/>
  <c r="Z103" i="18"/>
  <c r="V73" i="18"/>
  <c r="X73" i="18" s="1"/>
  <c r="Z73" i="18" s="1"/>
  <c r="V147" i="18"/>
  <c r="X147" i="18" s="1"/>
  <c r="Y147" i="18" s="1"/>
  <c r="V95" i="18"/>
  <c r="V119" i="18"/>
  <c r="X119" i="18" s="1"/>
  <c r="Y84" i="18"/>
  <c r="V125" i="18"/>
  <c r="X125" i="18" s="1"/>
  <c r="Y125" i="18" s="1"/>
  <c r="V137" i="18"/>
  <c r="X137" i="18" s="1"/>
  <c r="Y137" i="18" s="1"/>
  <c r="Y81" i="18"/>
  <c r="Z85" i="18"/>
  <c r="Y91" i="18"/>
  <c r="Z50" i="18"/>
  <c r="AA50" i="18" s="1"/>
  <c r="AC50" i="18" s="1"/>
  <c r="V187" i="18"/>
  <c r="X187" i="18" s="1"/>
  <c r="X186" i="18" s="1"/>
  <c r="V60" i="18"/>
  <c r="X60" i="18" s="1"/>
  <c r="Y60" i="18" s="1"/>
  <c r="Y123" i="18"/>
  <c r="V107" i="18"/>
  <c r="X107" i="18" s="1"/>
  <c r="Y107" i="18" s="1"/>
  <c r="V155" i="18"/>
  <c r="X155" i="18" s="1"/>
  <c r="Y155" i="18" s="1"/>
  <c r="V156" i="18"/>
  <c r="X156" i="18" s="1"/>
  <c r="Z84" i="18"/>
  <c r="Z91" i="18"/>
  <c r="Y85" i="18"/>
  <c r="V42" i="18"/>
  <c r="X42" i="18" s="1"/>
  <c r="Y112" i="18"/>
  <c r="AA112" i="18" s="1"/>
  <c r="AC112" i="18" s="1"/>
  <c r="Z115" i="18"/>
  <c r="Z153" i="18"/>
  <c r="Y68" i="18"/>
  <c r="AA68" i="18" s="1"/>
  <c r="AC68" i="18" s="1"/>
  <c r="T123" i="18"/>
  <c r="Z72" i="18"/>
  <c r="V96" i="18"/>
  <c r="X96" i="18" s="1"/>
  <c r="Y96" i="18" s="1"/>
  <c r="Y153" i="18"/>
  <c r="AA169" i="18"/>
  <c r="AC169" i="18" s="1"/>
  <c r="Z94" i="18"/>
  <c r="Z124" i="18"/>
  <c r="AA124" i="18" s="1"/>
  <c r="AC124" i="18" s="1"/>
  <c r="Y132" i="18"/>
  <c r="AA132" i="18" s="1"/>
  <c r="Y116" i="18"/>
  <c r="AA116" i="18" s="1"/>
  <c r="AC116" i="18" s="1"/>
  <c r="V117" i="18"/>
  <c r="X117" i="18" s="1"/>
  <c r="Z117" i="18" s="1"/>
  <c r="Y94" i="18"/>
  <c r="V17" i="18"/>
  <c r="X17" i="18" s="1"/>
  <c r="T137" i="18"/>
  <c r="V22" i="18"/>
  <c r="X22" i="18" s="1"/>
  <c r="Y22" i="18" s="1"/>
  <c r="T149" i="18"/>
  <c r="Y122" i="18"/>
  <c r="AA122" i="18" s="1"/>
  <c r="V133" i="18"/>
  <c r="X133" i="18" s="1"/>
  <c r="Z133" i="18" s="1"/>
  <c r="Y140" i="18"/>
  <c r="AA140" i="18" s="1"/>
  <c r="AC140" i="18" s="1"/>
  <c r="Z61" i="18"/>
  <c r="AA61" i="18" s="1"/>
  <c r="AC61" i="18" s="1"/>
  <c r="V150" i="18"/>
  <c r="X150" i="18" s="1"/>
  <c r="V18" i="18"/>
  <c r="X18" i="18" s="1"/>
  <c r="Y18" i="18" s="1"/>
  <c r="V53" i="18"/>
  <c r="X53" i="18" s="1"/>
  <c r="V80" i="18"/>
  <c r="X80" i="18" s="1"/>
  <c r="V62" i="18"/>
  <c r="X62" i="18" s="1"/>
  <c r="Y62" i="18" s="1"/>
  <c r="Z120" i="18"/>
  <c r="AA120" i="18" s="1"/>
  <c r="AC120" i="18" s="1"/>
  <c r="Z118" i="18"/>
  <c r="T52" i="18"/>
  <c r="V52" i="18"/>
  <c r="V181" i="18"/>
  <c r="X181" i="18" s="1"/>
  <c r="Y181" i="18" s="1"/>
  <c r="Y56" i="18"/>
  <c r="AA56" i="18" s="1"/>
  <c r="AC56" i="18" s="1"/>
  <c r="Y101" i="18"/>
  <c r="AA101" i="18" s="1"/>
  <c r="AC101" i="18" s="1"/>
  <c r="X183" i="18"/>
  <c r="Y183" i="18" s="1"/>
  <c r="Y115" i="18"/>
  <c r="Y72" i="18"/>
  <c r="V139" i="18"/>
  <c r="Z123" i="18"/>
  <c r="Z47" i="18"/>
  <c r="Y103" i="18"/>
  <c r="V38" i="18"/>
  <c r="X38" i="18" s="1"/>
  <c r="Z38" i="18" s="1"/>
  <c r="V79" i="18"/>
  <c r="X79" i="18" s="1"/>
  <c r="Z79" i="18" s="1"/>
  <c r="T145" i="18"/>
  <c r="V145" i="18"/>
  <c r="X145" i="18" s="1"/>
  <c r="Y145" i="18" s="1"/>
  <c r="Y63" i="18"/>
  <c r="V49" i="18"/>
  <c r="X49" i="18" s="1"/>
  <c r="Y49" i="18" s="1"/>
  <c r="V43" i="18"/>
  <c r="X43" i="18" s="1"/>
  <c r="Y43" i="18" s="1"/>
  <c r="V59" i="18"/>
  <c r="X59" i="18" s="1"/>
  <c r="Y59" i="18" s="1"/>
  <c r="Z81" i="18"/>
  <c r="AA168" i="18"/>
  <c r="AC168" i="18" s="1"/>
  <c r="X23" i="18"/>
  <c r="Y23" i="18" s="1"/>
  <c r="X164" i="18"/>
  <c r="Y164" i="18" s="1"/>
  <c r="V15" i="18"/>
  <c r="X16" i="18"/>
  <c r="X15" i="18" s="1"/>
  <c r="X127" i="18"/>
  <c r="Z127" i="18" s="1"/>
  <c r="X114" i="18"/>
  <c r="Y114" i="18" s="1"/>
  <c r="V41" i="18"/>
  <c r="T151" i="18"/>
  <c r="V151" i="18"/>
  <c r="V108" i="18"/>
  <c r="T57" i="18"/>
  <c r="V57" i="18"/>
  <c r="V162" i="18"/>
  <c r="T162" i="18"/>
  <c r="T121" i="18"/>
  <c r="V121" i="18"/>
  <c r="X121" i="18" s="1"/>
  <c r="Y121" i="18" s="1"/>
  <c r="Z90" i="18"/>
  <c r="T152" i="18"/>
  <c r="Y188" i="18"/>
  <c r="AA188" i="18" s="1"/>
  <c r="V66" i="18"/>
  <c r="T21" i="18"/>
  <c r="V21" i="18"/>
  <c r="T135" i="18"/>
  <c r="V135" i="18"/>
  <c r="T55" i="18"/>
  <c r="V55" i="18"/>
  <c r="Z104" i="18"/>
  <c r="AA104" i="18" s="1"/>
  <c r="AC104" i="18" s="1"/>
  <c r="V31" i="18"/>
  <c r="V88" i="18"/>
  <c r="T65" i="18"/>
  <c r="V65" i="18"/>
  <c r="Y90" i="18"/>
  <c r="Y47" i="18"/>
  <c r="Z138" i="18"/>
  <c r="AA138" i="18" s="1"/>
  <c r="AC138" i="18" s="1"/>
  <c r="X131" i="18"/>
  <c r="Z131" i="18" s="1"/>
  <c r="X110" i="18"/>
  <c r="Z110" i="18" s="1"/>
  <c r="T105" i="18"/>
  <c r="V105" i="18"/>
  <c r="X82" i="18"/>
  <c r="Z82" i="18" s="1"/>
  <c r="X51" i="18"/>
  <c r="Z51" i="18" s="1"/>
  <c r="V159" i="18"/>
  <c r="V89" i="18"/>
  <c r="X89" i="18" s="1"/>
  <c r="Z89" i="18" s="1"/>
  <c r="V106" i="18"/>
  <c r="T39" i="18"/>
  <c r="V39" i="18"/>
  <c r="V46" i="18"/>
  <c r="X19" i="18"/>
  <c r="Y19" i="18" s="1"/>
  <c r="X99" i="18"/>
  <c r="Z99" i="18" s="1"/>
  <c r="X100" i="18"/>
  <c r="Z100" i="18" s="1"/>
  <c r="X157" i="18"/>
  <c r="X158" i="18"/>
  <c r="Z158" i="18" s="1"/>
  <c r="V83" i="18"/>
  <c r="T83" i="18"/>
  <c r="T87" i="18"/>
  <c r="V87" i="18"/>
  <c r="X130" i="18"/>
  <c r="Z130" i="18" s="1"/>
  <c r="X142" i="18"/>
  <c r="Y142" i="18" s="1"/>
  <c r="Z20" i="18"/>
  <c r="Y126" i="18"/>
  <c r="Z161" i="18"/>
  <c r="Z180" i="18"/>
  <c r="Y154" i="18"/>
  <c r="AA154" i="18" s="1"/>
  <c r="AC154" i="18" s="1"/>
  <c r="T136" i="18"/>
  <c r="V136" i="18"/>
  <c r="T148" i="18"/>
  <c r="V148" i="18"/>
  <c r="X97" i="18"/>
  <c r="Z97" i="18" s="1"/>
  <c r="Y77" i="18"/>
  <c r="X141" i="18"/>
  <c r="Y141" i="18" s="1"/>
  <c r="V86" i="18"/>
  <c r="T86" i="18"/>
  <c r="T143" i="18"/>
  <c r="V143" i="18"/>
  <c r="X58" i="18"/>
  <c r="Y58" i="18" s="1"/>
  <c r="T30" i="18"/>
  <c r="V30" i="18"/>
  <c r="V75" i="18"/>
  <c r="V70" i="18"/>
  <c r="T70" i="18"/>
  <c r="T45" i="18"/>
  <c r="V45" i="18"/>
  <c r="X45" i="18" s="1"/>
  <c r="Z126" i="18"/>
  <c r="Y182" i="18"/>
  <c r="AA182" i="18" s="1"/>
  <c r="Y40" i="18"/>
  <c r="AA40" i="18" s="1"/>
  <c r="Z77" i="18"/>
  <c r="Z102" i="18"/>
  <c r="AA102" i="18" s="1"/>
  <c r="V76" i="18"/>
  <c r="V179" i="18"/>
  <c r="T179" i="18"/>
  <c r="V48" i="18"/>
  <c r="T48" i="18"/>
  <c r="V113" i="18"/>
  <c r="T113" i="18"/>
  <c r="V64" i="18"/>
  <c r="T74" i="18"/>
  <c r="V74" i="18"/>
  <c r="Y20" i="18"/>
  <c r="Y161" i="18"/>
  <c r="X111" i="18"/>
  <c r="Y111" i="18" s="1"/>
  <c r="Y180" i="18"/>
  <c r="Z128" i="18"/>
  <c r="AA128" i="18" s="1"/>
  <c r="AC128" i="18" s="1"/>
  <c r="X165" i="18"/>
  <c r="V71" i="18"/>
  <c r="Y98" i="18"/>
  <c r="AA98" i="18" s="1"/>
  <c r="AC98" i="18" s="1"/>
  <c r="Y19" i="4"/>
  <c r="Z19" i="4" s="1"/>
  <c r="Y48" i="26"/>
  <c r="Z48" i="26" s="1"/>
  <c r="AA48" i="26" s="1"/>
  <c r="Y68" i="3"/>
  <c r="Z80" i="3"/>
  <c r="AA89" i="4"/>
  <c r="AB89" i="4" s="1"/>
  <c r="AD89" i="4" s="1"/>
  <c r="X163" i="3"/>
  <c r="Y163" i="3" s="1"/>
  <c r="Y17" i="4"/>
  <c r="Z17" i="4" s="1"/>
  <c r="X21" i="3"/>
  <c r="Y21" i="3" s="1"/>
  <c r="AC184" i="3"/>
  <c r="Z63" i="3"/>
  <c r="Z32" i="19"/>
  <c r="X68" i="19"/>
  <c r="Z68" i="19" s="1"/>
  <c r="AB66" i="4"/>
  <c r="AD66" i="4" s="1"/>
  <c r="AE36" i="26"/>
  <c r="AD125" i="4"/>
  <c r="AE47" i="4"/>
  <c r="AD50" i="4"/>
  <c r="AA33" i="26"/>
  <c r="AB33" i="26" s="1"/>
  <c r="Z144" i="18"/>
  <c r="Z78" i="18"/>
  <c r="AD36" i="26"/>
  <c r="X54" i="18"/>
  <c r="Z54" i="18" s="1"/>
  <c r="AA39" i="4"/>
  <c r="AB39" i="4" s="1"/>
  <c r="AE39" i="4" s="1"/>
  <c r="Y60" i="4"/>
  <c r="AA108" i="3"/>
  <c r="AC108" i="3" s="1"/>
  <c r="X99" i="3"/>
  <c r="Y99" i="3" s="1"/>
  <c r="X31" i="19"/>
  <c r="Z31" i="19" s="1"/>
  <c r="AA30" i="19"/>
  <c r="AC30" i="19" s="1"/>
  <c r="AA200" i="3"/>
  <c r="AC200" i="3" s="1"/>
  <c r="X95" i="18"/>
  <c r="Y95" i="18" s="1"/>
  <c r="Y38" i="26"/>
  <c r="Z38" i="26" s="1"/>
  <c r="Y34" i="4"/>
  <c r="V222" i="3"/>
  <c r="X223" i="3"/>
  <c r="Y223" i="3" s="1"/>
  <c r="Y222" i="3" s="1"/>
  <c r="AB31" i="4"/>
  <c r="AE31" i="4" s="1"/>
  <c r="Z61" i="3"/>
  <c r="AA61" i="3" s="1"/>
  <c r="AC61" i="3" s="1"/>
  <c r="Y119" i="4"/>
  <c r="Z119" i="4" s="1"/>
  <c r="AA59" i="3"/>
  <c r="AC59" i="3" s="1"/>
  <c r="X216" i="3"/>
  <c r="Z216" i="3" s="1"/>
  <c r="Y80" i="3"/>
  <c r="AB27" i="4"/>
  <c r="AE27" i="4" s="1"/>
  <c r="Y192" i="3"/>
  <c r="AA192" i="3" s="1"/>
  <c r="X18" i="3"/>
  <c r="Z18" i="3" s="1"/>
  <c r="Z199" i="3"/>
  <c r="AA34" i="3"/>
  <c r="AC34" i="3" s="1"/>
  <c r="Z44" i="3"/>
  <c r="AA44" i="3" s="1"/>
  <c r="Z131" i="3"/>
  <c r="AA131" i="3" s="1"/>
  <c r="AA88" i="3"/>
  <c r="AC88" i="3" s="1"/>
  <c r="AA217" i="3"/>
  <c r="AC217" i="3" s="1"/>
  <c r="AA107" i="4"/>
  <c r="AA112" i="4"/>
  <c r="AB112" i="4" s="1"/>
  <c r="Y38" i="3"/>
  <c r="AA64" i="3"/>
  <c r="AC64" i="3" s="1"/>
  <c r="AA56" i="3"/>
  <c r="AC56" i="3" s="1"/>
  <c r="Y116" i="3"/>
  <c r="AA116" i="3" s="1"/>
  <c r="AC116" i="3" s="1"/>
  <c r="AD124" i="4"/>
  <c r="AA26" i="4"/>
  <c r="AB26" i="4" s="1"/>
  <c r="AB68" i="4"/>
  <c r="AE68" i="4" s="1"/>
  <c r="AA41" i="19"/>
  <c r="AC41" i="19" s="1"/>
  <c r="AC73" i="3"/>
  <c r="Y199" i="3"/>
  <c r="AB45" i="4"/>
  <c r="AD45" i="4" s="1"/>
  <c r="AB30" i="4"/>
  <c r="AD30" i="4" s="1"/>
  <c r="AE128" i="4"/>
  <c r="AB12" i="27"/>
  <c r="AD14" i="27"/>
  <c r="AD12" i="27" s="1"/>
  <c r="Z44" i="18"/>
  <c r="Y44" i="18"/>
  <c r="Z24" i="26"/>
  <c r="AC28" i="3"/>
  <c r="AA54" i="3"/>
  <c r="AC54" i="3" s="1"/>
  <c r="AD91" i="4"/>
  <c r="AA87" i="3"/>
  <c r="AC87" i="3" s="1"/>
  <c r="Z16" i="26"/>
  <c r="AA16" i="26" s="1"/>
  <c r="Y163" i="18"/>
  <c r="AA163" i="18" s="1"/>
  <c r="AA167" i="18"/>
  <c r="AC167" i="18" s="1"/>
  <c r="Z138" i="3"/>
  <c r="AA138" i="3" s="1"/>
  <c r="AC138" i="3" s="1"/>
  <c r="AA186" i="3"/>
  <c r="AC186" i="3" s="1"/>
  <c r="Y18" i="4"/>
  <c r="Z188" i="3"/>
  <c r="AA188" i="3" s="1"/>
  <c r="AC77" i="3"/>
  <c r="AA98" i="4"/>
  <c r="AB98" i="4" s="1"/>
  <c r="AE98" i="4" s="1"/>
  <c r="AA25" i="4"/>
  <c r="AB25" i="4" s="1"/>
  <c r="AE25" i="4" s="1"/>
  <c r="AE38" i="4"/>
  <c r="AA62" i="4"/>
  <c r="AE58" i="4"/>
  <c r="AE91" i="4"/>
  <c r="Y18" i="26"/>
  <c r="AA62" i="26"/>
  <c r="AB62" i="26" s="1"/>
  <c r="AD62" i="26" s="1"/>
  <c r="Y101" i="4"/>
  <c r="Z101" i="4" s="1"/>
  <c r="AA101" i="4" s="1"/>
  <c r="Y115" i="4"/>
  <c r="Z115" i="4" s="1"/>
  <c r="AA115" i="4" s="1"/>
  <c r="X168" i="3"/>
  <c r="Z168" i="3" s="1"/>
  <c r="Y145" i="3"/>
  <c r="AA145" i="3" s="1"/>
  <c r="AA55" i="3"/>
  <c r="AC55" i="3" s="1"/>
  <c r="X48" i="19"/>
  <c r="Z48" i="19" s="1"/>
  <c r="AA66" i="19"/>
  <c r="AC66" i="19" s="1"/>
  <c r="AC55" i="19"/>
  <c r="Y36" i="4"/>
  <c r="Z36" i="4" s="1"/>
  <c r="AA36" i="4" s="1"/>
  <c r="X93" i="18"/>
  <c r="Z93" i="18" s="1"/>
  <c r="X102" i="3"/>
  <c r="Z102" i="3" s="1"/>
  <c r="Z71" i="4"/>
  <c r="AA71" i="4" s="1"/>
  <c r="X101" i="3"/>
  <c r="Y101" i="3" s="1"/>
  <c r="X90" i="3"/>
  <c r="Z90" i="3" s="1"/>
  <c r="Y75" i="4"/>
  <c r="AA106" i="4"/>
  <c r="AB106" i="4" s="1"/>
  <c r="AE106" i="4" s="1"/>
  <c r="Z68" i="3"/>
  <c r="X202" i="3"/>
  <c r="Z202" i="3" s="1"/>
  <c r="AC79" i="3"/>
  <c r="AA171" i="3"/>
  <c r="AC171" i="3" s="1"/>
  <c r="AA74" i="3"/>
  <c r="AC74" i="3" s="1"/>
  <c r="AA118" i="3"/>
  <c r="AC118" i="3" s="1"/>
  <c r="AA136" i="3"/>
  <c r="AC136" i="3" s="1"/>
  <c r="AA84" i="3"/>
  <c r="AC84" i="3" s="1"/>
  <c r="AA100" i="4"/>
  <c r="AB100" i="4" s="1"/>
  <c r="AE100" i="4" s="1"/>
  <c r="X149" i="18"/>
  <c r="Y149" i="18" s="1"/>
  <c r="Z83" i="4"/>
  <c r="Z76" i="4"/>
  <c r="AA65" i="19"/>
  <c r="AC65" i="19" s="1"/>
  <c r="AA182" i="3"/>
  <c r="AC182" i="3" s="1"/>
  <c r="Z112" i="3"/>
  <c r="AA112" i="3" s="1"/>
  <c r="AA41" i="3"/>
  <c r="AC41" i="3" s="1"/>
  <c r="Z36" i="3"/>
  <c r="AA36" i="3" s="1"/>
  <c r="Z153" i="3"/>
  <c r="AA64" i="19"/>
  <c r="AC64" i="19" s="1"/>
  <c r="AB33" i="4"/>
  <c r="AE33" i="4" s="1"/>
  <c r="AA165" i="3"/>
  <c r="AC165" i="3" s="1"/>
  <c r="Z126" i="4"/>
  <c r="AA126" i="4" s="1"/>
  <c r="Y63" i="3"/>
  <c r="AA63" i="3" s="1"/>
  <c r="Y197" i="3"/>
  <c r="AA197" i="3" s="1"/>
  <c r="Y32" i="19"/>
  <c r="AA93" i="3"/>
  <c r="AC93" i="3" s="1"/>
  <c r="X48" i="3"/>
  <c r="Y70" i="19"/>
  <c r="AA71" i="19"/>
  <c r="AA70" i="19" s="1"/>
  <c r="AA12" i="19" s="1"/>
  <c r="AE85" i="4"/>
  <c r="AD85" i="4"/>
  <c r="AC72" i="3"/>
  <c r="AC67" i="19"/>
  <c r="Z82" i="4"/>
  <c r="AA82" i="4" s="1"/>
  <c r="AE64" i="4"/>
  <c r="AD64" i="4"/>
  <c r="AD38" i="4"/>
  <c r="AE111" i="4"/>
  <c r="Z67" i="18"/>
  <c r="AA67" i="18" s="1"/>
  <c r="AC67" i="18" s="1"/>
  <c r="Y109" i="18"/>
  <c r="X129" i="18"/>
  <c r="Z129" i="18" s="1"/>
  <c r="Y78" i="18"/>
  <c r="Y144" i="18"/>
  <c r="Z81" i="26"/>
  <c r="AA81" i="26" s="1"/>
  <c r="Y16" i="22" l="1"/>
  <c r="Z16" i="22" s="1"/>
  <c r="AA16" i="22" s="1"/>
  <c r="AB16" i="22" s="1"/>
  <c r="AE16" i="22" s="1"/>
  <c r="W14" i="22"/>
  <c r="W11" i="22" s="1"/>
  <c r="Y44" i="4"/>
  <c r="Z44" i="4"/>
  <c r="AA44" i="4" s="1"/>
  <c r="AB44" i="4" s="1"/>
  <c r="AE44" i="4" s="1"/>
  <c r="W12" i="4"/>
  <c r="Z67" i="4"/>
  <c r="X25" i="19"/>
  <c r="Z25" i="19" s="1"/>
  <c r="X198" i="3"/>
  <c r="Z198" i="3"/>
  <c r="AA27" i="19"/>
  <c r="AC27" i="19" s="1"/>
  <c r="AA121" i="3"/>
  <c r="AC121" i="3" s="1"/>
  <c r="X26" i="19"/>
  <c r="Y26" i="19" s="1"/>
  <c r="Z26" i="19"/>
  <c r="AA26" i="19" s="1"/>
  <c r="AC26" i="19" s="1"/>
  <c r="AA52" i="3"/>
  <c r="AC52" i="3" s="1"/>
  <c r="AA67" i="4"/>
  <c r="AA16" i="3"/>
  <c r="AA15" i="3" s="1"/>
  <c r="AE120" i="4"/>
  <c r="AB103" i="4"/>
  <c r="AD103" i="4" s="1"/>
  <c r="AB95" i="4"/>
  <c r="AE95" i="4" s="1"/>
  <c r="AA66" i="3"/>
  <c r="AC66" i="3" s="1"/>
  <c r="V12" i="3"/>
  <c r="AD40" i="4"/>
  <c r="AB32" i="4"/>
  <c r="AD32" i="4" s="1"/>
  <c r="AD22" i="4"/>
  <c r="AC214" i="3"/>
  <c r="AC213" i="3" s="1"/>
  <c r="AC50" i="19"/>
  <c r="Y56" i="19"/>
  <c r="Y179" i="3"/>
  <c r="AD213" i="3"/>
  <c r="AA204" i="3"/>
  <c r="AC204" i="3" s="1"/>
  <c r="AC58" i="19"/>
  <c r="AA199" i="3"/>
  <c r="AC199" i="3" s="1"/>
  <c r="Z117" i="3"/>
  <c r="Y36" i="19"/>
  <c r="AA36" i="19" s="1"/>
  <c r="AC36" i="19" s="1"/>
  <c r="Z194" i="3"/>
  <c r="AA194" i="3" s="1"/>
  <c r="AC194" i="3" s="1"/>
  <c r="Z205" i="3"/>
  <c r="AA205" i="3" s="1"/>
  <c r="AC205" i="3" s="1"/>
  <c r="AE77" i="4"/>
  <c r="AD15" i="4"/>
  <c r="AD87" i="4"/>
  <c r="AC170" i="3"/>
  <c r="AC141" i="3"/>
  <c r="Z137" i="3"/>
  <c r="AA137" i="3" s="1"/>
  <c r="AC137" i="3" s="1"/>
  <c r="AD122" i="4"/>
  <c r="Y147" i="3"/>
  <c r="AA147" i="3" s="1"/>
  <c r="AC147" i="3" s="1"/>
  <c r="AD93" i="4"/>
  <c r="AE93" i="4"/>
  <c r="Z223" i="3"/>
  <c r="Z222" i="3" s="1"/>
  <c r="AE23" i="4"/>
  <c r="AA110" i="3"/>
  <c r="Z54" i="19"/>
  <c r="AA54" i="19" s="1"/>
  <c r="AC54" i="19" s="1"/>
  <c r="AA178" i="3"/>
  <c r="Z156" i="3"/>
  <c r="AA156" i="3" s="1"/>
  <c r="AC156" i="3" s="1"/>
  <c r="AC104" i="3"/>
  <c r="AB118" i="4"/>
  <c r="AE118" i="4" s="1"/>
  <c r="Y129" i="3"/>
  <c r="Z126" i="3"/>
  <c r="AA126" i="3" s="1"/>
  <c r="AC126" i="3" s="1"/>
  <c r="Z20" i="3"/>
  <c r="AA20" i="3" s="1"/>
  <c r="AC20" i="3" s="1"/>
  <c r="Y169" i="3"/>
  <c r="AA169" i="3" s="1"/>
  <c r="AC169" i="3" s="1"/>
  <c r="Z166" i="3"/>
  <c r="Y107" i="3"/>
  <c r="AA107" i="3" s="1"/>
  <c r="AC107" i="3" s="1"/>
  <c r="Z61" i="4"/>
  <c r="AA61" i="4" s="1"/>
  <c r="AA41" i="4"/>
  <c r="AB41" i="4" s="1"/>
  <c r="AD41" i="4" s="1"/>
  <c r="AA81" i="4"/>
  <c r="AB81" i="4" s="1"/>
  <c r="AD81" i="4" s="1"/>
  <c r="Y49" i="3"/>
  <c r="AA49" i="3" s="1"/>
  <c r="AC49" i="3" s="1"/>
  <c r="Y166" i="3"/>
  <c r="Z80" i="4"/>
  <c r="AA85" i="18"/>
  <c r="AC85" i="18" s="1"/>
  <c r="AA69" i="18"/>
  <c r="AC69" i="18" s="1"/>
  <c r="Y42" i="18"/>
  <c r="Y32" i="18"/>
  <c r="Z32" i="18" s="1"/>
  <c r="AB37" i="4"/>
  <c r="AD37" i="4" s="1"/>
  <c r="AA179" i="3"/>
  <c r="AC179" i="3" s="1"/>
  <c r="AB123" i="4"/>
  <c r="AE123" i="4" s="1"/>
  <c r="AD96" i="4"/>
  <c r="Z157" i="3"/>
  <c r="AA157" i="3" s="1"/>
  <c r="AC157" i="3" s="1"/>
  <c r="AA47" i="3"/>
  <c r="AC47" i="3" s="1"/>
  <c r="AD109" i="4"/>
  <c r="AE103" i="4"/>
  <c r="Z28" i="19"/>
  <c r="AA28" i="19" s="1"/>
  <c r="AC28" i="19" s="1"/>
  <c r="Z155" i="3"/>
  <c r="AD56" i="4"/>
  <c r="AB126" i="4"/>
  <c r="AD126" i="4" s="1"/>
  <c r="AE30" i="4"/>
  <c r="AD31" i="4"/>
  <c r="AA103" i="18"/>
  <c r="AC103" i="18" s="1"/>
  <c r="Y160" i="18"/>
  <c r="Z160" i="18"/>
  <c r="Y125" i="3"/>
  <c r="AA125" i="3" s="1"/>
  <c r="AC125" i="3" s="1"/>
  <c r="Y83" i="3"/>
  <c r="AA83" i="3" s="1"/>
  <c r="AC83" i="3" s="1"/>
  <c r="Y135" i="3"/>
  <c r="AA135" i="3" s="1"/>
  <c r="AC135" i="3" s="1"/>
  <c r="Z167" i="3"/>
  <c r="AC110" i="3"/>
  <c r="AD79" i="4"/>
  <c r="Z45" i="3"/>
  <c r="AA45" i="3" s="1"/>
  <c r="AC45" i="3" s="1"/>
  <c r="Y201" i="3"/>
  <c r="Y224" i="3"/>
  <c r="Y26" i="3"/>
  <c r="X25" i="3"/>
  <c r="Y146" i="3"/>
  <c r="AA55" i="4"/>
  <c r="AB55" i="4" s="1"/>
  <c r="Z146" i="3"/>
  <c r="Z23" i="19"/>
  <c r="AA23" i="19" s="1"/>
  <c r="AC23" i="19" s="1"/>
  <c r="AE109" i="4"/>
  <c r="AA32" i="19"/>
  <c r="AC32" i="19" s="1"/>
  <c r="AA80" i="3"/>
  <c r="AC80" i="3" s="1"/>
  <c r="Z190" i="3"/>
  <c r="AA190" i="3" s="1"/>
  <c r="AC190" i="3" s="1"/>
  <c r="AC40" i="19"/>
  <c r="Y34" i="19"/>
  <c r="Z127" i="4"/>
  <c r="Z201" i="3"/>
  <c r="AA117" i="3"/>
  <c r="AC117" i="3" s="1"/>
  <c r="AD16" i="4"/>
  <c r="Y50" i="3"/>
  <c r="AA50" i="3" s="1"/>
  <c r="Z224" i="3"/>
  <c r="Y37" i="3"/>
  <c r="AA37" i="3" s="1"/>
  <c r="AA86" i="4"/>
  <c r="AB86" i="4" s="1"/>
  <c r="AA90" i="4"/>
  <c r="AB90" i="4" s="1"/>
  <c r="AE90" i="4" s="1"/>
  <c r="AB49" i="4"/>
  <c r="AE49" i="4" s="1"/>
  <c r="Y203" i="3"/>
  <c r="Y193" i="3"/>
  <c r="Z207" i="3"/>
  <c r="AC178" i="3"/>
  <c r="AC188" i="3"/>
  <c r="Y18" i="3"/>
  <c r="AA18" i="3" s="1"/>
  <c r="AC18" i="3" s="1"/>
  <c r="Z34" i="4"/>
  <c r="AA34" i="4" s="1"/>
  <c r="Z21" i="3"/>
  <c r="AA21" i="3" s="1"/>
  <c r="AC21" i="3" s="1"/>
  <c r="AE84" i="4"/>
  <c r="Z162" i="3"/>
  <c r="AA162" i="3" s="1"/>
  <c r="AC162" i="3" s="1"/>
  <c r="AB15" i="5"/>
  <c r="Z16" i="5"/>
  <c r="AA16" i="5" s="1"/>
  <c r="AB16" i="5" s="1"/>
  <c r="AB113" i="4"/>
  <c r="Z40" i="3"/>
  <c r="AA40" i="3" s="1"/>
  <c r="AC40" i="3" s="1"/>
  <c r="Y202" i="3"/>
  <c r="AA202" i="3" s="1"/>
  <c r="AC202" i="3" s="1"/>
  <c r="AE45" i="4"/>
  <c r="Y44" i="19"/>
  <c r="Y43" i="19"/>
  <c r="AA43" i="19" s="1"/>
  <c r="AC43" i="19" s="1"/>
  <c r="AB15" i="22"/>
  <c r="AD15" i="22" s="1"/>
  <c r="Z111" i="3"/>
  <c r="AA111" i="3" s="1"/>
  <c r="AC111" i="3" s="1"/>
  <c r="AD78" i="4"/>
  <c r="Z22" i="3"/>
  <c r="AA22" i="3" s="1"/>
  <c r="AC22" i="3" s="1"/>
  <c r="AB108" i="4"/>
  <c r="AD108" i="4" s="1"/>
  <c r="AD29" i="4"/>
  <c r="AE70" i="4"/>
  <c r="AE105" i="4"/>
  <c r="AA17" i="4"/>
  <c r="AB17" i="4" s="1"/>
  <c r="AB104" i="4"/>
  <c r="AD104" i="4" s="1"/>
  <c r="AC174" i="3"/>
  <c r="Z203" i="3"/>
  <c r="Y115" i="3"/>
  <c r="AA115" i="3" s="1"/>
  <c r="Z193" i="3"/>
  <c r="Y130" i="3"/>
  <c r="AA130" i="3" s="1"/>
  <c r="AA117" i="4"/>
  <c r="AB117" i="4" s="1"/>
  <c r="AE117" i="4" s="1"/>
  <c r="AA167" i="3"/>
  <c r="AC167" i="3" s="1"/>
  <c r="AD20" i="4"/>
  <c r="AE20" i="4"/>
  <c r="Z120" i="3"/>
  <c r="Z183" i="3"/>
  <c r="AA183" i="3" s="1"/>
  <c r="AC183" i="3" s="1"/>
  <c r="Z59" i="4"/>
  <c r="Y207" i="3"/>
  <c r="AA207" i="3" s="1"/>
  <c r="Y113" i="3"/>
  <c r="Z154" i="3"/>
  <c r="AA154" i="3" s="1"/>
  <c r="AD94" i="4"/>
  <c r="Z114" i="4"/>
  <c r="AA114" i="4" s="1"/>
  <c r="AD46" i="4"/>
  <c r="AE51" i="26"/>
  <c r="Z47" i="26"/>
  <c r="AA47" i="26" s="1"/>
  <c r="AB29" i="26"/>
  <c r="AD29" i="26" s="1"/>
  <c r="AB58" i="26"/>
  <c r="AD58" i="26" s="1"/>
  <c r="Z25" i="26"/>
  <c r="AA25" i="26" s="1"/>
  <c r="Z26" i="26"/>
  <c r="AA26" i="26" s="1"/>
  <c r="AB26" i="26" s="1"/>
  <c r="Z52" i="26"/>
  <c r="AA52" i="26" s="1"/>
  <c r="AB52" i="26" s="1"/>
  <c r="AD52" i="26" s="1"/>
  <c r="AE74" i="26"/>
  <c r="AD74" i="26"/>
  <c r="Y41" i="26"/>
  <c r="Z41" i="26" s="1"/>
  <c r="Y43" i="26"/>
  <c r="Z43" i="26" s="1"/>
  <c r="AD17" i="26"/>
  <c r="Z64" i="26"/>
  <c r="AA64" i="26" s="1"/>
  <c r="AE44" i="26"/>
  <c r="Z20" i="26"/>
  <c r="AA20" i="26" s="1"/>
  <c r="Y32" i="26"/>
  <c r="Y22" i="26"/>
  <c r="Z22" i="26" s="1"/>
  <c r="Y45" i="26"/>
  <c r="Y60" i="26"/>
  <c r="Y78" i="26"/>
  <c r="Y67" i="26"/>
  <c r="Z67" i="26" s="1"/>
  <c r="Z14" i="26"/>
  <c r="AA14" i="26" s="1"/>
  <c r="AB14" i="26" s="1"/>
  <c r="AD14" i="26" s="1"/>
  <c r="Z35" i="26"/>
  <c r="AA35" i="26" s="1"/>
  <c r="AB59" i="26"/>
  <c r="AE59" i="26" s="1"/>
  <c r="AA56" i="19"/>
  <c r="AC56" i="19" s="1"/>
  <c r="AA35" i="4"/>
  <c r="AB35" i="4" s="1"/>
  <c r="AE35" i="4" s="1"/>
  <c r="AA19" i="4"/>
  <c r="AB19" i="4" s="1"/>
  <c r="AB88" i="4"/>
  <c r="AE88" i="4" s="1"/>
  <c r="AC36" i="3"/>
  <c r="AD106" i="4"/>
  <c r="Y90" i="3"/>
  <c r="AA90" i="3" s="1"/>
  <c r="AB71" i="4"/>
  <c r="AE71" i="4" s="1"/>
  <c r="AC131" i="3"/>
  <c r="AC192" i="3"/>
  <c r="AE89" i="4"/>
  <c r="AA68" i="3"/>
  <c r="Z37" i="26"/>
  <c r="AA37" i="26" s="1"/>
  <c r="AB37" i="26" s="1"/>
  <c r="AE37" i="26" s="1"/>
  <c r="AD15" i="5"/>
  <c r="AA14" i="5"/>
  <c r="AA11" i="5" s="1"/>
  <c r="Z63" i="4"/>
  <c r="AA63" i="4" s="1"/>
  <c r="Z172" i="3"/>
  <c r="AA172" i="3" s="1"/>
  <c r="AC172" i="3" s="1"/>
  <c r="AB72" i="4"/>
  <c r="AD100" i="4"/>
  <c r="AC145" i="3"/>
  <c r="AD25" i="4"/>
  <c r="AC44" i="3"/>
  <c r="Y31" i="19"/>
  <c r="AA31" i="19" s="1"/>
  <c r="AC31" i="19" s="1"/>
  <c r="Z163" i="3"/>
  <c r="AA163" i="3" s="1"/>
  <c r="AC163" i="3" s="1"/>
  <c r="AA65" i="4"/>
  <c r="Z59" i="19"/>
  <c r="AA59" i="19" s="1"/>
  <c r="Z52" i="19"/>
  <c r="AA52" i="19" s="1"/>
  <c r="AC52" i="19" s="1"/>
  <c r="Y124" i="3"/>
  <c r="Z76" i="3"/>
  <c r="AA76" i="3" s="1"/>
  <c r="Z27" i="3"/>
  <c r="AA27" i="3" s="1"/>
  <c r="AC27" i="3" s="1"/>
  <c r="AA53" i="3"/>
  <c r="AC53" i="3" s="1"/>
  <c r="AD84" i="4"/>
  <c r="AD33" i="4"/>
  <c r="AD98" i="4"/>
  <c r="AD68" i="4"/>
  <c r="AA119" i="4"/>
  <c r="AB119" i="4" s="1"/>
  <c r="AA44" i="19"/>
  <c r="AC44" i="19" s="1"/>
  <c r="Z14" i="5"/>
  <c r="Z11" i="5" s="1"/>
  <c r="Z132" i="3"/>
  <c r="AA132" i="3" s="1"/>
  <c r="Z164" i="3"/>
  <c r="AA164" i="3" s="1"/>
  <c r="AE43" i="4"/>
  <c r="Z52" i="4"/>
  <c r="AD88" i="4"/>
  <c r="Z99" i="4"/>
  <c r="AE28" i="4"/>
  <c r="AC197" i="3"/>
  <c r="AD39" i="4"/>
  <c r="Z124" i="3"/>
  <c r="Y46" i="26"/>
  <c r="Z46" i="26" s="1"/>
  <c r="AA46" i="26" s="1"/>
  <c r="AA69" i="26"/>
  <c r="AE79" i="26"/>
  <c r="AA30" i="26"/>
  <c r="AB30" i="26" s="1"/>
  <c r="AD30" i="26" s="1"/>
  <c r="Z75" i="26"/>
  <c r="AA61" i="26"/>
  <c r="Z66" i="26"/>
  <c r="Y68" i="26"/>
  <c r="Z68" i="26" s="1"/>
  <c r="Y76" i="26"/>
  <c r="Z76" i="26" s="1"/>
  <c r="W12" i="26"/>
  <c r="AA77" i="26"/>
  <c r="AB77" i="26" s="1"/>
  <c r="AE77" i="26" s="1"/>
  <c r="AD79" i="26"/>
  <c r="AB72" i="26"/>
  <c r="AD72" i="26" s="1"/>
  <c r="AA63" i="26"/>
  <c r="Y57" i="26"/>
  <c r="AB73" i="26"/>
  <c r="AE73" i="26" s="1"/>
  <c r="Z55" i="26"/>
  <c r="AA55" i="26" s="1"/>
  <c r="AB55" i="26" s="1"/>
  <c r="AE55" i="26" s="1"/>
  <c r="AD70" i="26"/>
  <c r="Y50" i="26"/>
  <c r="Z50" i="26" s="1"/>
  <c r="Y28" i="26"/>
  <c r="AB54" i="26"/>
  <c r="AD54" i="26" s="1"/>
  <c r="AA34" i="26"/>
  <c r="AB34" i="26" s="1"/>
  <c r="AA71" i="26"/>
  <c r="AB71" i="26" s="1"/>
  <c r="Z19" i="26"/>
  <c r="AE62" i="26"/>
  <c r="AE33" i="26"/>
  <c r="Y31" i="26"/>
  <c r="AB15" i="26"/>
  <c r="AE15" i="26" s="1"/>
  <c r="AA27" i="26"/>
  <c r="Z53" i="26"/>
  <c r="AA56" i="26"/>
  <c r="AB56" i="26" s="1"/>
  <c r="AE56" i="26" s="1"/>
  <c r="AB80" i="26"/>
  <c r="AD80" i="26" s="1"/>
  <c r="AA40" i="26"/>
  <c r="Y49" i="26"/>
  <c r="Y42" i="26"/>
  <c r="Z42" i="26" s="1"/>
  <c r="Y21" i="26"/>
  <c r="Z21" i="26" s="1"/>
  <c r="AA65" i="26"/>
  <c r="AB65" i="26" s="1"/>
  <c r="Z17" i="18"/>
  <c r="Y17" i="18"/>
  <c r="Z121" i="18"/>
  <c r="AA121" i="18" s="1"/>
  <c r="AC121" i="18" s="1"/>
  <c r="AA63" i="18"/>
  <c r="AC63" i="18" s="1"/>
  <c r="Y79" i="18"/>
  <c r="AA79" i="18" s="1"/>
  <c r="AC79" i="18" s="1"/>
  <c r="X146" i="18"/>
  <c r="Y146" i="18" s="1"/>
  <c r="Z134" i="18"/>
  <c r="AA134" i="18" s="1"/>
  <c r="AC134" i="18" s="1"/>
  <c r="AC92" i="18"/>
  <c r="Z147" i="18"/>
  <c r="AA147" i="18" s="1"/>
  <c r="Y117" i="18"/>
  <c r="AA117" i="18" s="1"/>
  <c r="AC117" i="18" s="1"/>
  <c r="Y156" i="18"/>
  <c r="AA91" i="18"/>
  <c r="AC91" i="18" s="1"/>
  <c r="AC132" i="18"/>
  <c r="AA81" i="18"/>
  <c r="AC81" i="18" s="1"/>
  <c r="AA84" i="18"/>
  <c r="AC84" i="18" s="1"/>
  <c r="Z155" i="18"/>
  <c r="AA155" i="18" s="1"/>
  <c r="Z183" i="18"/>
  <c r="AA183" i="18" s="1"/>
  <c r="AC183" i="18" s="1"/>
  <c r="V186" i="18"/>
  <c r="Z187" i="18"/>
  <c r="Z186" i="18" s="1"/>
  <c r="Y187" i="18"/>
  <c r="Y186" i="18" s="1"/>
  <c r="AA115" i="18"/>
  <c r="AC115" i="18" s="1"/>
  <c r="Z96" i="18"/>
  <c r="AA96" i="18" s="1"/>
  <c r="AC96" i="18" s="1"/>
  <c r="Z156" i="18"/>
  <c r="Z42" i="18"/>
  <c r="AA123" i="18"/>
  <c r="AC123" i="18" s="1"/>
  <c r="Z60" i="18"/>
  <c r="AA60" i="18" s="1"/>
  <c r="AA90" i="18"/>
  <c r="AC90" i="18" s="1"/>
  <c r="AC122" i="18"/>
  <c r="Z62" i="18"/>
  <c r="AA62" i="18" s="1"/>
  <c r="AC62" i="18" s="1"/>
  <c r="AA72" i="18"/>
  <c r="AC72" i="18" s="1"/>
  <c r="Y89" i="18"/>
  <c r="AA89" i="18" s="1"/>
  <c r="AA153" i="18"/>
  <c r="AC153" i="18" s="1"/>
  <c r="AA94" i="18"/>
  <c r="AC94" i="18" s="1"/>
  <c r="Z43" i="18"/>
  <c r="AA43" i="18" s="1"/>
  <c r="AC43" i="18" s="1"/>
  <c r="Z114" i="18"/>
  <c r="AA114" i="18" s="1"/>
  <c r="AC114" i="18" s="1"/>
  <c r="Z141" i="18"/>
  <c r="AA141" i="18" s="1"/>
  <c r="AC141" i="18" s="1"/>
  <c r="Z149" i="18"/>
  <c r="AA149" i="18" s="1"/>
  <c r="AC149" i="18" s="1"/>
  <c r="Y110" i="18"/>
  <c r="AA110" i="18" s="1"/>
  <c r="AC110" i="18" s="1"/>
  <c r="Z164" i="18"/>
  <c r="AA164" i="18" s="1"/>
  <c r="AC164" i="18" s="1"/>
  <c r="AA161" i="18"/>
  <c r="AC161" i="18" s="1"/>
  <c r="Y150" i="18"/>
  <c r="Z150" i="18"/>
  <c r="Z181" i="18"/>
  <c r="AA181" i="18" s="1"/>
  <c r="AC181" i="18" s="1"/>
  <c r="X139" i="18"/>
  <c r="Z139" i="18" s="1"/>
  <c r="Z145" i="18"/>
  <c r="AA145" i="18" s="1"/>
  <c r="AC145" i="18" s="1"/>
  <c r="AA118" i="18"/>
  <c r="AC118" i="18" s="1"/>
  <c r="Z111" i="18"/>
  <c r="AA111" i="18" s="1"/>
  <c r="AC111" i="18" s="1"/>
  <c r="AC188" i="18"/>
  <c r="AA47" i="18"/>
  <c r="AC47" i="18" s="1"/>
  <c r="Z137" i="18"/>
  <c r="AA137" i="18" s="1"/>
  <c r="AC137" i="18" s="1"/>
  <c r="X52" i="18"/>
  <c r="Y52" i="18" s="1"/>
  <c r="Y45" i="18"/>
  <c r="Z45" i="18"/>
  <c r="Y127" i="18"/>
  <c r="AA127" i="18" s="1"/>
  <c r="AC127" i="18" s="1"/>
  <c r="Z16" i="18"/>
  <c r="Z15" i="18" s="1"/>
  <c r="AA144" i="18"/>
  <c r="AC144" i="18" s="1"/>
  <c r="Z59" i="18"/>
  <c r="AA59" i="18" s="1"/>
  <c r="AC59" i="18" s="1"/>
  <c r="Z58" i="18"/>
  <c r="AA58" i="18" s="1"/>
  <c r="Z107" i="18"/>
  <c r="AA107" i="18" s="1"/>
  <c r="AC107" i="18" s="1"/>
  <c r="Y16" i="18"/>
  <c r="Y15" i="18" s="1"/>
  <c r="Y129" i="18"/>
  <c r="AA129" i="18" s="1"/>
  <c r="AC129" i="18" s="1"/>
  <c r="AA180" i="18"/>
  <c r="AC180" i="18" s="1"/>
  <c r="Y38" i="18"/>
  <c r="AA38" i="18" s="1"/>
  <c r="AC38" i="18" s="1"/>
  <c r="X159" i="18"/>
  <c r="Y159" i="18" s="1"/>
  <c r="Y82" i="18"/>
  <c r="AA82" i="18" s="1"/>
  <c r="AC82" i="18" s="1"/>
  <c r="Y131" i="18"/>
  <c r="X31" i="18"/>
  <c r="Y31" i="18" s="1"/>
  <c r="X135" i="18"/>
  <c r="Y135" i="18" s="1"/>
  <c r="X106" i="18"/>
  <c r="Z106" i="18" s="1"/>
  <c r="Y51" i="18"/>
  <c r="AA51" i="18" s="1"/>
  <c r="AC51" i="18" s="1"/>
  <c r="X66" i="18"/>
  <c r="Z66" i="18" s="1"/>
  <c r="X41" i="18"/>
  <c r="Z41" i="18" s="1"/>
  <c r="Y97" i="18"/>
  <c r="AA97" i="18" s="1"/>
  <c r="AC97" i="18" s="1"/>
  <c r="X46" i="18"/>
  <c r="Z46" i="18" s="1"/>
  <c r="X105" i="18"/>
  <c r="Z105" i="18" s="1"/>
  <c r="X65" i="18"/>
  <c r="Y65" i="18" s="1"/>
  <c r="X55" i="18"/>
  <c r="X21" i="18"/>
  <c r="Z21" i="18" s="1"/>
  <c r="X162" i="18"/>
  <c r="Y162" i="18" s="1"/>
  <c r="X108" i="18"/>
  <c r="Y108" i="18" s="1"/>
  <c r="Z18" i="18"/>
  <c r="AA18" i="18" s="1"/>
  <c r="AC18" i="18" s="1"/>
  <c r="Z23" i="18"/>
  <c r="X39" i="18"/>
  <c r="X88" i="18"/>
  <c r="Z88" i="18" s="1"/>
  <c r="X57" i="18"/>
  <c r="Y57" i="18" s="1"/>
  <c r="X151" i="18"/>
  <c r="X70" i="18"/>
  <c r="Z70" i="18" s="1"/>
  <c r="X143" i="18"/>
  <c r="Z143" i="18" s="1"/>
  <c r="X148" i="18"/>
  <c r="Y148" i="18" s="1"/>
  <c r="AA20" i="18"/>
  <c r="AC20" i="18" s="1"/>
  <c r="X87" i="18"/>
  <c r="AA77" i="18"/>
  <c r="AC77" i="18" s="1"/>
  <c r="Z165" i="18"/>
  <c r="X64" i="18"/>
  <c r="Z64" i="18" s="1"/>
  <c r="Z119" i="18"/>
  <c r="X76" i="18"/>
  <c r="Z76" i="18" s="1"/>
  <c r="Y152" i="18"/>
  <c r="AA152" i="18" s="1"/>
  <c r="AC152" i="18" s="1"/>
  <c r="AC102" i="18"/>
  <c r="V29" i="18"/>
  <c r="X30" i="18"/>
  <c r="X136" i="18"/>
  <c r="Y136" i="18" s="1"/>
  <c r="Z53" i="18"/>
  <c r="Y158" i="18"/>
  <c r="AA158" i="18" s="1"/>
  <c r="Z157" i="18"/>
  <c r="X71" i="18"/>
  <c r="Y71" i="18" s="1"/>
  <c r="AA44" i="18"/>
  <c r="AC44" i="18" s="1"/>
  <c r="X113" i="18"/>
  <c r="Z113" i="18" s="1"/>
  <c r="X179" i="18"/>
  <c r="Z179" i="18" s="1"/>
  <c r="Z178" i="18" s="1"/>
  <c r="V178" i="18"/>
  <c r="Y119" i="18"/>
  <c r="Y80" i="18"/>
  <c r="Z49" i="18"/>
  <c r="X86" i="18"/>
  <c r="Y86" i="18" s="1"/>
  <c r="AC40" i="18"/>
  <c r="Y130" i="18"/>
  <c r="AA130" i="18" s="1"/>
  <c r="Y157" i="18"/>
  <c r="AC182" i="18"/>
  <c r="Z19" i="18"/>
  <c r="AA19" i="18" s="1"/>
  <c r="Y165" i="18"/>
  <c r="X74" i="18"/>
  <c r="Z74" i="18" s="1"/>
  <c r="Z125" i="18"/>
  <c r="AA125" i="18" s="1"/>
  <c r="AC125" i="18" s="1"/>
  <c r="X48" i="18"/>
  <c r="Y48" i="18" s="1"/>
  <c r="Y73" i="18"/>
  <c r="AA73" i="18" s="1"/>
  <c r="Z80" i="18"/>
  <c r="X75" i="18"/>
  <c r="Y75" i="18" s="1"/>
  <c r="AA126" i="18"/>
  <c r="AC126" i="18" s="1"/>
  <c r="Y53" i="18"/>
  <c r="Z142" i="18"/>
  <c r="AA142" i="18" s="1"/>
  <c r="AC142" i="18" s="1"/>
  <c r="X83" i="18"/>
  <c r="Z83" i="18" s="1"/>
  <c r="Y100" i="18"/>
  <c r="Y99" i="18"/>
  <c r="AA99" i="18" s="1"/>
  <c r="AB36" i="4"/>
  <c r="AE36" i="4" s="1"/>
  <c r="AB81" i="26"/>
  <c r="AD81" i="26" s="1"/>
  <c r="AA38" i="26"/>
  <c r="AB38" i="26" s="1"/>
  <c r="AD33" i="26"/>
  <c r="AA109" i="18"/>
  <c r="AC109" i="18" s="1"/>
  <c r="AA24" i="26"/>
  <c r="AB24" i="26" s="1"/>
  <c r="AD24" i="26" s="1"/>
  <c r="AD26" i="4"/>
  <c r="AD112" i="4"/>
  <c r="Y216" i="3"/>
  <c r="AC223" i="3"/>
  <c r="AC222" i="3" s="1"/>
  <c r="X222" i="3"/>
  <c r="AA83" i="4"/>
  <c r="AD27" i="4"/>
  <c r="Y54" i="18"/>
  <c r="AA54" i="18" s="1"/>
  <c r="AE66" i="4"/>
  <c r="Y68" i="19"/>
  <c r="AA68" i="19" s="1"/>
  <c r="AC68" i="19" s="1"/>
  <c r="AC63" i="3"/>
  <c r="AD17" i="4"/>
  <c r="Y12" i="4"/>
  <c r="AC68" i="3"/>
  <c r="AB107" i="4"/>
  <c r="AE107" i="4" s="1"/>
  <c r="AE23" i="26"/>
  <c r="Y12" i="19"/>
  <c r="AD12" i="19" s="1"/>
  <c r="AD70" i="19"/>
  <c r="Z48" i="3"/>
  <c r="AB101" i="4"/>
  <c r="AE101" i="4" s="1"/>
  <c r="Y48" i="3"/>
  <c r="AC112" i="3"/>
  <c r="AC16" i="3"/>
  <c r="AC15" i="3" s="1"/>
  <c r="AB115" i="4"/>
  <c r="AD115" i="4" s="1"/>
  <c r="AA78" i="18"/>
  <c r="AC78" i="18" s="1"/>
  <c r="AA153" i="3"/>
  <c r="AC153" i="3" s="1"/>
  <c r="AA38" i="3"/>
  <c r="AC38" i="3" s="1"/>
  <c r="AE112" i="4"/>
  <c r="AA76" i="4"/>
  <c r="AB76" i="4" s="1"/>
  <c r="AB82" i="4"/>
  <c r="AD82" i="4" s="1"/>
  <c r="Y102" i="3"/>
  <c r="AA102" i="3" s="1"/>
  <c r="AC102" i="3" s="1"/>
  <c r="AB62" i="4"/>
  <c r="AE62" i="4" s="1"/>
  <c r="AC71" i="19"/>
  <c r="AC70" i="19" s="1"/>
  <c r="AC12" i="19" s="1"/>
  <c r="Z75" i="4"/>
  <c r="AA75" i="4" s="1"/>
  <c r="AC90" i="3"/>
  <c r="Z101" i="3"/>
  <c r="AA101" i="3" s="1"/>
  <c r="Y93" i="18"/>
  <c r="AA93" i="18" s="1"/>
  <c r="Y48" i="19"/>
  <c r="AA48" i="19" s="1"/>
  <c r="AC48" i="19" s="1"/>
  <c r="Y168" i="3"/>
  <c r="AA168" i="3" s="1"/>
  <c r="Z22" i="18"/>
  <c r="AA22" i="18" s="1"/>
  <c r="AC22" i="18" s="1"/>
  <c r="Z18" i="26"/>
  <c r="Z18" i="4"/>
  <c r="Z39" i="26"/>
  <c r="AC163" i="18"/>
  <c r="AB16" i="26"/>
  <c r="Y133" i="18"/>
  <c r="AA133" i="18" s="1"/>
  <c r="AE26" i="4"/>
  <c r="AA216" i="3"/>
  <c r="AC216" i="3" s="1"/>
  <c r="AA223" i="3"/>
  <c r="AA222" i="3" s="1"/>
  <c r="Z95" i="18"/>
  <c r="AA95" i="18" s="1"/>
  <c r="Z99" i="3"/>
  <c r="AA99" i="3" s="1"/>
  <c r="Z60" i="4"/>
  <c r="AA60" i="4" s="1"/>
  <c r="AE17" i="4"/>
  <c r="AD15" i="3"/>
  <c r="AB48" i="26"/>
  <c r="AD48" i="26" s="1"/>
  <c r="AA14" i="22" l="1"/>
  <c r="AA11" i="22" s="1"/>
  <c r="AD16" i="22"/>
  <c r="AD14" i="22" s="1"/>
  <c r="AD11" i="22" s="1"/>
  <c r="Y14" i="22"/>
  <c r="Y11" i="22" s="1"/>
  <c r="Z14" i="22"/>
  <c r="Z11" i="22" s="1"/>
  <c r="AE32" i="4"/>
  <c r="Y25" i="19"/>
  <c r="AA25" i="19" s="1"/>
  <c r="AC25" i="19" s="1"/>
  <c r="AE16" i="5"/>
  <c r="Y198" i="3"/>
  <c r="AA198" i="3" s="1"/>
  <c r="AC198" i="3" s="1"/>
  <c r="AB67" i="4"/>
  <c r="AD67" i="4" s="1"/>
  <c r="AD44" i="4"/>
  <c r="AD95" i="4"/>
  <c r="AE55" i="4"/>
  <c r="AD55" i="4"/>
  <c r="AE41" i="4"/>
  <c r="AC89" i="18"/>
  <c r="AC59" i="19"/>
  <c r="AA193" i="3"/>
  <c r="AC224" i="3"/>
  <c r="AD123" i="4"/>
  <c r="AD118" i="4"/>
  <c r="AA166" i="3"/>
  <c r="AC166" i="3" s="1"/>
  <c r="AD62" i="4"/>
  <c r="AE126" i="4"/>
  <c r="AE81" i="4"/>
  <c r="AA224" i="3"/>
  <c r="AD101" i="4"/>
  <c r="AA34" i="19"/>
  <c r="AC34" i="19" s="1"/>
  <c r="AB14" i="5"/>
  <c r="AB11" i="5" s="1"/>
  <c r="AA146" i="3"/>
  <c r="AC146" i="3" s="1"/>
  <c r="AA129" i="3"/>
  <c r="AC129" i="3" s="1"/>
  <c r="AA201" i="3"/>
  <c r="AC201" i="3" s="1"/>
  <c r="AA80" i="4"/>
  <c r="AB80" i="4" s="1"/>
  <c r="AE80" i="4" s="1"/>
  <c r="AB61" i="4"/>
  <c r="AA42" i="18"/>
  <c r="AC42" i="18" s="1"/>
  <c r="AA32" i="18"/>
  <c r="AC32" i="18" s="1"/>
  <c r="AA17" i="18"/>
  <c r="AC17" i="18" s="1"/>
  <c r="AA160" i="18"/>
  <c r="AC160" i="18" s="1"/>
  <c r="AD86" i="4"/>
  <c r="AE86" i="4"/>
  <c r="X12" i="3"/>
  <c r="AD71" i="4"/>
  <c r="Z26" i="3"/>
  <c r="Z25" i="3" s="1"/>
  <c r="Z12" i="3" s="1"/>
  <c r="Y25" i="3"/>
  <c r="Y12" i="3" s="1"/>
  <c r="AD49" i="4"/>
  <c r="AA155" i="3"/>
  <c r="AC155" i="3" s="1"/>
  <c r="AE15" i="5"/>
  <c r="AE14" i="5" s="1"/>
  <c r="AD16" i="5"/>
  <c r="AD14" i="5" s="1"/>
  <c r="AD11" i="5" s="1"/>
  <c r="AC193" i="3"/>
  <c r="AD90" i="4"/>
  <c r="AC50" i="3"/>
  <c r="AE37" i="4"/>
  <c r="AB47" i="26"/>
  <c r="AD47" i="26" s="1"/>
  <c r="AA48" i="3"/>
  <c r="AE11" i="5"/>
  <c r="AA203" i="3"/>
  <c r="AC203" i="3" s="1"/>
  <c r="AC37" i="3"/>
  <c r="AA127" i="4"/>
  <c r="AB34" i="4"/>
  <c r="AE34" i="4" s="1"/>
  <c r="AA59" i="4"/>
  <c r="AB59" i="4" s="1"/>
  <c r="AE59" i="4" s="1"/>
  <c r="AE113" i="4"/>
  <c r="AD113" i="4"/>
  <c r="AC115" i="3"/>
  <c r="AA113" i="3"/>
  <c r="AC113" i="3" s="1"/>
  <c r="AD36" i="4"/>
  <c r="AD107" i="4"/>
  <c r="AE29" i="26"/>
  <c r="AA120" i="3"/>
  <c r="AC120" i="3" s="1"/>
  <c r="AC130" i="3"/>
  <c r="AC207" i="3"/>
  <c r="AE104" i="4"/>
  <c r="AA124" i="3"/>
  <c r="AC124" i="3" s="1"/>
  <c r="AB63" i="4"/>
  <c r="AD63" i="4" s="1"/>
  <c r="AC154" i="3"/>
  <c r="AB14" i="22"/>
  <c r="AB11" i="22" s="1"/>
  <c r="AE15" i="22"/>
  <c r="AE14" i="22" s="1"/>
  <c r="AD117" i="4"/>
  <c r="AE108" i="4"/>
  <c r="AB114" i="4"/>
  <c r="AE114" i="4" s="1"/>
  <c r="AB25" i="26"/>
  <c r="AE25" i="26" s="1"/>
  <c r="AE58" i="26"/>
  <c r="AA41" i="26"/>
  <c r="AB41" i="26" s="1"/>
  <c r="AA43" i="26"/>
  <c r="AB43" i="26" s="1"/>
  <c r="AD43" i="26" s="1"/>
  <c r="AB64" i="26"/>
  <c r="AE64" i="26" s="1"/>
  <c r="AA22" i="26"/>
  <c r="AB22" i="26" s="1"/>
  <c r="AE52" i="26"/>
  <c r="AE81" i="26"/>
  <c r="Z60" i="26"/>
  <c r="AA60" i="26" s="1"/>
  <c r="Z32" i="26"/>
  <c r="Z45" i="26"/>
  <c r="AD59" i="26"/>
  <c r="AA67" i="26"/>
  <c r="AB67" i="26" s="1"/>
  <c r="AE30" i="26"/>
  <c r="Z78" i="26"/>
  <c r="AA78" i="26" s="1"/>
  <c r="AB78" i="26" s="1"/>
  <c r="AE19" i="4"/>
  <c r="AD19" i="4"/>
  <c r="AE63" i="4"/>
  <c r="AE119" i="4"/>
  <c r="AD119" i="4"/>
  <c r="AE54" i="26"/>
  <c r="AC164" i="3"/>
  <c r="AD35" i="4"/>
  <c r="AA52" i="4"/>
  <c r="AB52" i="4" s="1"/>
  <c r="AD72" i="4"/>
  <c r="AE72" i="4"/>
  <c r="AC101" i="3"/>
  <c r="AD15" i="26"/>
  <c r="AA75" i="26"/>
  <c r="AB75" i="26" s="1"/>
  <c r="AD75" i="26" s="1"/>
  <c r="AA99" i="4"/>
  <c r="AB99" i="4" s="1"/>
  <c r="AC76" i="3"/>
  <c r="AB65" i="4"/>
  <c r="AD65" i="4" s="1"/>
  <c r="AC48" i="3"/>
  <c r="Y12" i="26"/>
  <c r="AB69" i="26"/>
  <c r="AD69" i="26" s="1"/>
  <c r="AC132" i="3"/>
  <c r="AD37" i="26"/>
  <c r="AA66" i="26"/>
  <c r="AB66" i="26" s="1"/>
  <c r="AE66" i="26" s="1"/>
  <c r="AB61" i="26"/>
  <c r="AD61" i="26" s="1"/>
  <c r="AB35" i="26"/>
  <c r="AD35" i="26" s="1"/>
  <c r="AD55" i="26"/>
  <c r="AB46" i="26"/>
  <c r="AE46" i="26" s="1"/>
  <c r="AD77" i="26"/>
  <c r="AA68" i="26"/>
  <c r="AD34" i="26"/>
  <c r="AE34" i="26"/>
  <c r="AD65" i="26"/>
  <c r="AA18" i="26"/>
  <c r="AB18" i="26" s="1"/>
  <c r="AA50" i="26"/>
  <c r="AB50" i="26" s="1"/>
  <c r="AD50" i="26" s="1"/>
  <c r="AB20" i="26"/>
  <c r="AE20" i="26" s="1"/>
  <c r="AA21" i="26"/>
  <c r="AE80" i="26"/>
  <c r="AA53" i="26"/>
  <c r="AB53" i="26" s="1"/>
  <c r="AE53" i="26" s="1"/>
  <c r="AD56" i="26"/>
  <c r="AE71" i="26"/>
  <c r="Z57" i="26"/>
  <c r="AA57" i="26" s="1"/>
  <c r="AB57" i="26" s="1"/>
  <c r="AE72" i="26"/>
  <c r="AD73" i="26"/>
  <c r="AB21" i="26"/>
  <c r="AD71" i="26"/>
  <c r="AA42" i="26"/>
  <c r="Z49" i="26"/>
  <c r="AA49" i="26" s="1"/>
  <c r="AB49" i="26" s="1"/>
  <c r="AB27" i="26"/>
  <c r="AE27" i="26" s="1"/>
  <c r="Z31" i="26"/>
  <c r="AA31" i="26" s="1"/>
  <c r="AE65" i="26"/>
  <c r="Z28" i="26"/>
  <c r="AB63" i="26"/>
  <c r="AD63" i="26" s="1"/>
  <c r="AE14" i="26"/>
  <c r="AA19" i="26"/>
  <c r="AB40" i="26"/>
  <c r="AD40" i="26" s="1"/>
  <c r="AA76" i="26"/>
  <c r="Z146" i="18"/>
  <c r="AA146" i="18" s="1"/>
  <c r="AC146" i="18" s="1"/>
  <c r="AA156" i="18"/>
  <c r="AC156" i="18" s="1"/>
  <c r="AA187" i="18"/>
  <c r="AA186" i="18" s="1"/>
  <c r="AD186" i="18" s="1"/>
  <c r="AC187" i="18"/>
  <c r="AC186" i="18" s="1"/>
  <c r="AC147" i="18"/>
  <c r="AC155" i="18"/>
  <c r="AC60" i="18"/>
  <c r="AA119" i="18"/>
  <c r="AC119" i="18" s="1"/>
  <c r="Y143" i="18"/>
  <c r="AA143" i="18" s="1"/>
  <c r="AC143" i="18" s="1"/>
  <c r="Z65" i="18"/>
  <c r="AA65" i="18" s="1"/>
  <c r="AC65" i="18" s="1"/>
  <c r="Z52" i="18"/>
  <c r="AA52" i="18" s="1"/>
  <c r="AC52" i="18" s="1"/>
  <c r="Y139" i="18"/>
  <c r="AA139" i="18" s="1"/>
  <c r="AC139" i="18" s="1"/>
  <c r="AA150" i="18"/>
  <c r="AC150" i="18" s="1"/>
  <c r="Y46" i="18"/>
  <c r="AA46" i="18" s="1"/>
  <c r="AC46" i="18" s="1"/>
  <c r="Y74" i="18"/>
  <c r="AA74" i="18" s="1"/>
  <c r="AC74" i="18" s="1"/>
  <c r="Z57" i="18"/>
  <c r="AA57" i="18" s="1"/>
  <c r="AC57" i="18" s="1"/>
  <c r="Z108" i="18"/>
  <c r="AA108" i="18" s="1"/>
  <c r="AC108" i="18" s="1"/>
  <c r="Y105" i="18"/>
  <c r="AA105" i="18" s="1"/>
  <c r="AC105" i="18" s="1"/>
  <c r="Y83" i="18"/>
  <c r="AA83" i="18" s="1"/>
  <c r="AC83" i="18" s="1"/>
  <c r="AA45" i="18"/>
  <c r="AC45" i="18" s="1"/>
  <c r="AC158" i="18"/>
  <c r="Z136" i="18"/>
  <c r="AA136" i="18" s="1"/>
  <c r="AC136" i="18" s="1"/>
  <c r="Z135" i="18"/>
  <c r="AA135" i="18" s="1"/>
  <c r="AC135" i="18" s="1"/>
  <c r="AA16" i="18"/>
  <c r="AA165" i="18"/>
  <c r="AC165" i="18" s="1"/>
  <c r="AC58" i="18"/>
  <c r="AA131" i="18"/>
  <c r="AC131" i="18" s="1"/>
  <c r="Y21" i="18"/>
  <c r="AA21" i="18" s="1"/>
  <c r="AC21" i="18" s="1"/>
  <c r="Z39" i="18"/>
  <c r="AA80" i="18"/>
  <c r="AC80" i="18" s="1"/>
  <c r="Z148" i="18"/>
  <c r="AA148" i="18" s="1"/>
  <c r="AC148" i="18" s="1"/>
  <c r="Z151" i="18"/>
  <c r="AA23" i="18"/>
  <c r="AC23" i="18" s="1"/>
  <c r="Y41" i="18"/>
  <c r="AA41" i="18" s="1"/>
  <c r="Y66" i="18"/>
  <c r="AA66" i="18" s="1"/>
  <c r="Z31" i="18"/>
  <c r="AA31" i="18" s="1"/>
  <c r="Z75" i="18"/>
  <c r="AA75" i="18" s="1"/>
  <c r="AC75" i="18" s="1"/>
  <c r="AA49" i="18"/>
  <c r="AC49" i="18" s="1"/>
  <c r="AA157" i="18"/>
  <c r="AC157" i="18" s="1"/>
  <c r="Z86" i="18"/>
  <c r="AA86" i="18" s="1"/>
  <c r="AC86" i="18" s="1"/>
  <c r="Y151" i="18"/>
  <c r="Z55" i="18"/>
  <c r="Y106" i="18"/>
  <c r="AA106" i="18" s="1"/>
  <c r="AC106" i="18" s="1"/>
  <c r="Z159" i="18"/>
  <c r="Z162" i="18"/>
  <c r="AA162" i="18" s="1"/>
  <c r="AC162" i="18" s="1"/>
  <c r="Y88" i="18"/>
  <c r="AA88" i="18" s="1"/>
  <c r="AC88" i="18" s="1"/>
  <c r="Y39" i="18"/>
  <c r="Y55" i="18"/>
  <c r="AC99" i="18"/>
  <c r="AA53" i="18"/>
  <c r="AC53" i="18" s="1"/>
  <c r="V12" i="18"/>
  <c r="Y64" i="18"/>
  <c r="AA64" i="18" s="1"/>
  <c r="AC64" i="18" s="1"/>
  <c r="AC19" i="18"/>
  <c r="Y87" i="18"/>
  <c r="Y70" i="18"/>
  <c r="AA70" i="18" s="1"/>
  <c r="AC70" i="18" s="1"/>
  <c r="AC133" i="18"/>
  <c r="AC130" i="18"/>
  <c r="X178" i="18"/>
  <c r="Y113" i="18"/>
  <c r="AA113" i="18" s="1"/>
  <c r="AC113" i="18" s="1"/>
  <c r="AA100" i="18"/>
  <c r="AC100" i="18" s="1"/>
  <c r="AC73" i="18"/>
  <c r="Z87" i="18"/>
  <c r="Z48" i="18"/>
  <c r="AA48" i="18" s="1"/>
  <c r="AC48" i="18" s="1"/>
  <c r="Y179" i="18"/>
  <c r="Z71" i="18"/>
  <c r="AA71" i="18" s="1"/>
  <c r="Y30" i="18"/>
  <c r="X29" i="18"/>
  <c r="Y76" i="18"/>
  <c r="AA76" i="18" s="1"/>
  <c r="AB60" i="4"/>
  <c r="AD60" i="4" s="1"/>
  <c r="AE16" i="26"/>
  <c r="AD16" i="26"/>
  <c r="AE48" i="26"/>
  <c r="AC99" i="3"/>
  <c r="AD222" i="3"/>
  <c r="AD76" i="4"/>
  <c r="AE82" i="4"/>
  <c r="AD38" i="26"/>
  <c r="AC54" i="18"/>
  <c r="AC168" i="3"/>
  <c r="AB75" i="4"/>
  <c r="AC95" i="18"/>
  <c r="AE24" i="26"/>
  <c r="AE38" i="26"/>
  <c r="AE76" i="4"/>
  <c r="AD26" i="26"/>
  <c r="AE26" i="26"/>
  <c r="AE115" i="4"/>
  <c r="AA39" i="26"/>
  <c r="AB39" i="26" s="1"/>
  <c r="AD39" i="26" s="1"/>
  <c r="Z12" i="4"/>
  <c r="AC93" i="18"/>
  <c r="AB83" i="4"/>
  <c r="AD83" i="4" s="1"/>
  <c r="AA18" i="4"/>
  <c r="AE11" i="22" l="1"/>
  <c r="AE67" i="4"/>
  <c r="AA12" i="4"/>
  <c r="AA26" i="3"/>
  <c r="AA25" i="3" s="1"/>
  <c r="AA12" i="3" s="1"/>
  <c r="AD12" i="3" s="1"/>
  <c r="AD80" i="4"/>
  <c r="AE61" i="4"/>
  <c r="AD61" i="4"/>
  <c r="AB127" i="4"/>
  <c r="AE127" i="4" s="1"/>
  <c r="AE47" i="26"/>
  <c r="AD59" i="4"/>
  <c r="AD114" i="4"/>
  <c r="AD34" i="4"/>
  <c r="AD25" i="26"/>
  <c r="AE41" i="26"/>
  <c r="AD41" i="26"/>
  <c r="AE43" i="26"/>
  <c r="AD64" i="26"/>
  <c r="AD22" i="26"/>
  <c r="AE22" i="26"/>
  <c r="AA32" i="26"/>
  <c r="AB32" i="26" s="1"/>
  <c r="AB60" i="26"/>
  <c r="AD60" i="26" s="1"/>
  <c r="AA45" i="26"/>
  <c r="AB45" i="26" s="1"/>
  <c r="AD45" i="26" s="1"/>
  <c r="AE67" i="26"/>
  <c r="AD67" i="26"/>
  <c r="AD46" i="26"/>
  <c r="AE40" i="26"/>
  <c r="AD78" i="26"/>
  <c r="AE78" i="26"/>
  <c r="AE99" i="4"/>
  <c r="AD99" i="4"/>
  <c r="AE52" i="4"/>
  <c r="AD52" i="4"/>
  <c r="AB18" i="4"/>
  <c r="AD18" i="4" s="1"/>
  <c r="AE60" i="4"/>
  <c r="AD27" i="26"/>
  <c r="AD20" i="26"/>
  <c r="AE69" i="26"/>
  <c r="AE65" i="4"/>
  <c r="AE75" i="26"/>
  <c r="AD53" i="26"/>
  <c r="AB68" i="26"/>
  <c r="AD68" i="26" s="1"/>
  <c r="AD66" i="26"/>
  <c r="AE49" i="26"/>
  <c r="AE61" i="26"/>
  <c r="AE21" i="26"/>
  <c r="AE35" i="26"/>
  <c r="AB42" i="26"/>
  <c r="AD42" i="26" s="1"/>
  <c r="AB31" i="26"/>
  <c r="AD31" i="26" s="1"/>
  <c r="AE57" i="26"/>
  <c r="Z12" i="26"/>
  <c r="AB19" i="26"/>
  <c r="AD19" i="26" s="1"/>
  <c r="AD57" i="26"/>
  <c r="AB76" i="26"/>
  <c r="AD76" i="26" s="1"/>
  <c r="AA28" i="26"/>
  <c r="AB28" i="26" s="1"/>
  <c r="AD49" i="26"/>
  <c r="AE63" i="26"/>
  <c r="AD21" i="26"/>
  <c r="AE50" i="26"/>
  <c r="AA39" i="18"/>
  <c r="AC39" i="18" s="1"/>
  <c r="X12" i="18"/>
  <c r="AA55" i="18"/>
  <c r="AC55" i="18" s="1"/>
  <c r="AA15" i="18"/>
  <c r="AD15" i="18" s="1"/>
  <c r="AC16" i="18"/>
  <c r="AC15" i="18" s="1"/>
  <c r="AC66" i="18"/>
  <c r="AC31" i="18"/>
  <c r="AA159" i="18"/>
  <c r="AC159" i="18" s="1"/>
  <c r="AA151" i="18"/>
  <c r="AC151" i="18" s="1"/>
  <c r="AC41" i="18"/>
  <c r="AA87" i="18"/>
  <c r="AC87" i="18" s="1"/>
  <c r="Y178" i="18"/>
  <c r="AA179" i="18"/>
  <c r="AA178" i="18" s="1"/>
  <c r="AC71" i="18"/>
  <c r="Y29" i="18"/>
  <c r="Z30" i="18"/>
  <c r="Z29" i="18" s="1"/>
  <c r="Z12" i="18" s="1"/>
  <c r="AC76" i="18"/>
  <c r="AE83" i="4"/>
  <c r="AB12" i="4"/>
  <c r="AE18" i="26"/>
  <c r="AE39" i="26"/>
  <c r="AD18" i="26"/>
  <c r="AE75" i="4"/>
  <c r="AD75" i="4"/>
  <c r="AE18" i="4" l="1"/>
  <c r="AD25" i="3"/>
  <c r="AC26" i="3"/>
  <c r="AC25" i="3" s="1"/>
  <c r="AC12" i="3" s="1"/>
  <c r="AD127" i="4"/>
  <c r="AD12" i="4" s="1"/>
  <c r="AD32" i="26"/>
  <c r="AE32" i="26"/>
  <c r="AE60" i="26"/>
  <c r="AE45" i="26"/>
  <c r="AE68" i="26"/>
  <c r="AE19" i="26"/>
  <c r="AE42" i="26"/>
  <c r="AE28" i="26"/>
  <c r="AD28" i="26"/>
  <c r="AD12" i="26" s="1"/>
  <c r="AA12" i="26"/>
  <c r="AB12" i="26"/>
  <c r="AE76" i="26"/>
  <c r="AE31" i="26"/>
  <c r="Y12" i="18"/>
  <c r="AD178" i="18"/>
  <c r="AA30" i="18"/>
  <c r="AA29" i="18" s="1"/>
  <c r="AA12" i="18" s="1"/>
  <c r="AC179" i="18"/>
  <c r="AC178" i="18" s="1"/>
  <c r="AE12" i="4"/>
  <c r="AE12" i="26" l="1"/>
  <c r="AD12" i="18"/>
  <c r="AC30" i="18"/>
  <c r="AC29" i="18" s="1"/>
  <c r="AC12" i="18" s="1"/>
  <c r="AD29" i="18"/>
</calcChain>
</file>

<file path=xl/sharedStrings.xml><?xml version="1.0" encoding="utf-8"?>
<sst xmlns="http://schemas.openxmlformats.org/spreadsheetml/2006/main" count="7985" uniqueCount="1086">
  <si>
    <t>Kode Barang</t>
  </si>
  <si>
    <t>Bahan</t>
  </si>
  <si>
    <t>Nomor</t>
  </si>
  <si>
    <t>Pabrik</t>
  </si>
  <si>
    <t>Rangka</t>
  </si>
  <si>
    <t>Mesin</t>
  </si>
  <si>
    <t>Polisi</t>
  </si>
  <si>
    <t>BPKB</t>
  </si>
  <si>
    <t>ASET TETAP</t>
  </si>
  <si>
    <t>1.1</t>
  </si>
  <si>
    <t>1.1.1</t>
  </si>
  <si>
    <t>N I H I L</t>
  </si>
  <si>
    <t>1.2</t>
  </si>
  <si>
    <t xml:space="preserve">Peralatan dan Mesin </t>
  </si>
  <si>
    <t>1.2.1</t>
  </si>
  <si>
    <t xml:space="preserve">Alat-Alat Berat </t>
  </si>
  <si>
    <t>1.2.2</t>
  </si>
  <si>
    <t xml:space="preserve">Alat-Alat Angkutan </t>
  </si>
  <si>
    <t>MINIBUS</t>
  </si>
  <si>
    <t>02.03.01.01.04.0001</t>
  </si>
  <si>
    <t>TOYOTA / KF.80</t>
  </si>
  <si>
    <t>MHF11KF8010067180</t>
  </si>
  <si>
    <t>7K-0439825</t>
  </si>
  <si>
    <t>BM 1110 K</t>
  </si>
  <si>
    <t>0349694</t>
  </si>
  <si>
    <t>APBD</t>
  </si>
  <si>
    <t>B</t>
  </si>
  <si>
    <t>SEPEDA MOTOR</t>
  </si>
  <si>
    <t>02.03.01.05.01.0001</t>
  </si>
  <si>
    <t>SUZUKI / RC 100 S</t>
  </si>
  <si>
    <t>100</t>
  </si>
  <si>
    <t>MH8RC100NYD258626</t>
  </si>
  <si>
    <t>E-108-ID258709</t>
  </si>
  <si>
    <t>BM 2023 K</t>
  </si>
  <si>
    <t>9848425</t>
  </si>
  <si>
    <t>KB</t>
  </si>
  <si>
    <t>PENGURUS BARANG</t>
  </si>
  <si>
    <t>ALAT ANGKUTAN</t>
  </si>
  <si>
    <t>SUZUKI / SHOGUN</t>
  </si>
  <si>
    <t>110</t>
  </si>
  <si>
    <t>MH8FD125R6J181463</t>
  </si>
  <si>
    <t>F404-ID-181647</t>
  </si>
  <si>
    <t>BM 2682 K</t>
  </si>
  <si>
    <t>PROYEK</t>
  </si>
  <si>
    <t>HONDA / SUPRA X 125</t>
  </si>
  <si>
    <t>125</t>
  </si>
  <si>
    <t>MH1JB51177K968849</t>
  </si>
  <si>
    <t>JB51E-1957849</t>
  </si>
  <si>
    <t>BM 2707 K</t>
  </si>
  <si>
    <t>MH1JB51127K968631</t>
  </si>
  <si>
    <t>JB51E-19576616</t>
  </si>
  <si>
    <t>BM 2718 K</t>
  </si>
  <si>
    <t>SUZUKI / SMASH</t>
  </si>
  <si>
    <t>MH8FD11005J-429144</t>
  </si>
  <si>
    <t>E405-1D-429370</t>
  </si>
  <si>
    <t>BM 2489 K</t>
  </si>
  <si>
    <t>1.2.3</t>
  </si>
  <si>
    <t xml:space="preserve">Alat-Alat Bengkel </t>
  </si>
  <si>
    <t>JIGSAW</t>
  </si>
  <si>
    <t>02.04.01.06.01.0001</t>
  </si>
  <si>
    <t>ALAT BENGKEL DAN ALAT UKUR</t>
  </si>
  <si>
    <t>MESIN TENUN</t>
  </si>
  <si>
    <t>02.04.01.07.04.0001</t>
  </si>
  <si>
    <t>ALAT PENGGULUNG</t>
  </si>
  <si>
    <t>02.04.01.02.05.0001</t>
  </si>
  <si>
    <t>1.2.4</t>
  </si>
  <si>
    <t xml:space="preserve">Alat-Alat Pertanian dan Peternakan </t>
  </si>
  <si>
    <t>1.2.5</t>
  </si>
  <si>
    <t xml:space="preserve">Alat-Alat Kantor dan Rumah Tangga </t>
  </si>
  <si>
    <t>KURSI</t>
  </si>
  <si>
    <t>02.06.02.01.125.0001</t>
  </si>
  <si>
    <t>FUTURA</t>
  </si>
  <si>
    <t>BESI + BUSA</t>
  </si>
  <si>
    <t>MONITOR</t>
  </si>
  <si>
    <t>02.06.03.05.02.0001</t>
  </si>
  <si>
    <t>LG</t>
  </si>
  <si>
    <t>EBONIT</t>
  </si>
  <si>
    <t>AC</t>
  </si>
  <si>
    <t>02.06.02.04.02.0001</t>
  </si>
  <si>
    <t>PANASONIC</t>
  </si>
  <si>
    <t>TELEVISI</t>
  </si>
  <si>
    <t>02.06.02.06.03.0001</t>
  </si>
  <si>
    <t>POLYTRON</t>
  </si>
  <si>
    <t>EBONIT KACA</t>
  </si>
  <si>
    <t>RECEIVER</t>
  </si>
  <si>
    <t>02.06.02.06.91.0001</t>
  </si>
  <si>
    <t>VENUS</t>
  </si>
  <si>
    <t>LEMARI ARSIP</t>
  </si>
  <si>
    <t>02.06.01.04.15.0001</t>
  </si>
  <si>
    <t>LOKAL</t>
  </si>
  <si>
    <t>SERBUK PRESS</t>
  </si>
  <si>
    <t>FILLING CABINET</t>
  </si>
  <si>
    <t>02.06.01.04.25.0001</t>
  </si>
  <si>
    <t>MUSTANG</t>
  </si>
  <si>
    <t>PLASTIK</t>
  </si>
  <si>
    <t>MEJA</t>
  </si>
  <si>
    <t>02.06.02.01.61.0001</t>
  </si>
  <si>
    <t>STARONE</t>
  </si>
  <si>
    <t>KAYU + KACA + TRIPLEK</t>
  </si>
  <si>
    <t>SERBUK PRESS + KACA</t>
  </si>
  <si>
    <t>CHANTIKA</t>
  </si>
  <si>
    <t>KAYU + TRIPLEK</t>
  </si>
  <si>
    <t>AWIKO</t>
  </si>
  <si>
    <t>BESI PLAT</t>
  </si>
  <si>
    <t>LEMARI</t>
  </si>
  <si>
    <t>02.06.01.04.16.0001</t>
  </si>
  <si>
    <t>KAYU</t>
  </si>
  <si>
    <t>MEJA KOMPUTER</t>
  </si>
  <si>
    <t>02.06.02.01.37.0001</t>
  </si>
  <si>
    <t>PRINTER</t>
  </si>
  <si>
    <t>02.06.03.05.03.0001</t>
  </si>
  <si>
    <t>CANON</t>
  </si>
  <si>
    <t>02.06.03.03.10.0001</t>
  </si>
  <si>
    <t>KURSI PUTAR</t>
  </si>
  <si>
    <t>02.06.02.01.30.0001</t>
  </si>
  <si>
    <t xml:space="preserve">PLASTIK + BUSA </t>
  </si>
  <si>
    <t>CPU</t>
  </si>
  <si>
    <t>02.06.03.03.06.0001</t>
  </si>
  <si>
    <t>NEXCON</t>
  </si>
  <si>
    <t>STABILIZER</t>
  </si>
  <si>
    <t>02.06.02.06.20.0001</t>
  </si>
  <si>
    <t>SAKO</t>
  </si>
  <si>
    <t>ETALASE</t>
  </si>
  <si>
    <t>02.06.01.04.17.0001</t>
  </si>
  <si>
    <t>ALUMINIUM + KACA</t>
  </si>
  <si>
    <t>MEJA KADIS</t>
  </si>
  <si>
    <t>02.06.04.01.04.0001</t>
  </si>
  <si>
    <t>KAYU + KACA</t>
  </si>
  <si>
    <t>KURSI KADIS</t>
  </si>
  <si>
    <t>02.06.04.03.04.0001</t>
  </si>
  <si>
    <t>KAYU + BUSA</t>
  </si>
  <si>
    <t>STAVOL</t>
  </si>
  <si>
    <t>02.06.02.01.156.0001</t>
  </si>
  <si>
    <t>KYAWA</t>
  </si>
  <si>
    <t>FIBER</t>
  </si>
  <si>
    <t>KURSI KERJA</t>
  </si>
  <si>
    <t>02.06.01.04.11.0001</t>
  </si>
  <si>
    <t>SOLID</t>
  </si>
  <si>
    <t>KURSI TAMU</t>
  </si>
  <si>
    <t>02.06.02.01.28.0001</t>
  </si>
  <si>
    <t>FRONTLY</t>
  </si>
  <si>
    <t>MEJA KERJA</t>
  </si>
  <si>
    <t>KIPAS ANGIN</t>
  </si>
  <si>
    <t>02.06.02.04.06.0001</t>
  </si>
  <si>
    <t>EPSON</t>
  </si>
  <si>
    <t>02.06.01.05.62.0001</t>
  </si>
  <si>
    <t>MEJA PIMPONG</t>
  </si>
  <si>
    <t>02.06.02.06.111.0001</t>
  </si>
  <si>
    <t>BESI + KAYU</t>
  </si>
  <si>
    <t>MITSUWA</t>
  </si>
  <si>
    <t>KURSI PLASTIK</t>
  </si>
  <si>
    <t>02.06.02.01.65.0001</t>
  </si>
  <si>
    <t>NAPOLLY</t>
  </si>
  <si>
    <t>UNITAL</t>
  </si>
  <si>
    <t>MEJA TELEPHONE</t>
  </si>
  <si>
    <t>02.06.02.01.13.0001</t>
  </si>
  <si>
    <t>OLIMPIC</t>
  </si>
  <si>
    <t>02.06.02.01.48.0001</t>
  </si>
  <si>
    <t>MASPION</t>
  </si>
  <si>
    <t>MEJA TAMU</t>
  </si>
  <si>
    <t>02.06.02.01.104.0001</t>
  </si>
  <si>
    <t>BESI + PLASTIK</t>
  </si>
  <si>
    <t>02.06.02.04.14.0001</t>
  </si>
  <si>
    <t>NATIONAL</t>
  </si>
  <si>
    <t>NIKO</t>
  </si>
  <si>
    <t>IBM</t>
  </si>
  <si>
    <t>TOYOSAKI</t>
  </si>
  <si>
    <t>TRIPLEK</t>
  </si>
  <si>
    <t>TRUST</t>
  </si>
  <si>
    <t>OLYMPIC</t>
  </si>
  <si>
    <t>MESIN TIK</t>
  </si>
  <si>
    <t>02.06.01.01.02.0001</t>
  </si>
  <si>
    <t>-</t>
  </si>
  <si>
    <t>BUILD UP</t>
  </si>
  <si>
    <t>02.06.03.04.08.0001</t>
  </si>
  <si>
    <t>02.06.02.01.124.0001</t>
  </si>
  <si>
    <t>PODIUM</t>
  </si>
  <si>
    <t>02.06.02.01.145.0001</t>
  </si>
  <si>
    <t>BESI</t>
  </si>
  <si>
    <t>SUCITRA</t>
  </si>
  <si>
    <t>STAINLESS + BUSA</t>
  </si>
  <si>
    <t>02.06.01.04.04.0001</t>
  </si>
  <si>
    <t>KAYU+BUSA</t>
  </si>
  <si>
    <t>ACER</t>
  </si>
  <si>
    <t>UPS</t>
  </si>
  <si>
    <t>02.06.03.05.13.0001</t>
  </si>
  <si>
    <t>ICA</t>
  </si>
  <si>
    <t>TEMPAT TIDUR</t>
  </si>
  <si>
    <t>02.06.02.01.151.0001</t>
  </si>
  <si>
    <t>RAK KAYU</t>
  </si>
  <si>
    <t>02.06.01.04.18.0001</t>
  </si>
  <si>
    <t>ISUN</t>
  </si>
  <si>
    <t>DISPENCER</t>
  </si>
  <si>
    <t>02.06.01.05.27.0001</t>
  </si>
  <si>
    <t>UCHIDA</t>
  </si>
  <si>
    <t>TV FLAT</t>
  </si>
  <si>
    <t>NAPOLLY TOP</t>
  </si>
  <si>
    <t>CONFOR PRO</t>
  </si>
  <si>
    <t>02.06.03.05.01.0001</t>
  </si>
  <si>
    <t>KURSI LIPAT</t>
  </si>
  <si>
    <t>02.06.02.01.34.0001</t>
  </si>
  <si>
    <t>BIG STAR</t>
  </si>
  <si>
    <t>NOTE BOOK</t>
  </si>
  <si>
    <t>02.06.03.02.03</t>
  </si>
  <si>
    <t>000-001</t>
  </si>
  <si>
    <t>Sony VGN-C22 GH/B,Intel Centrino 2dou mobil tecnology,intel core 2 duo procecor T5500</t>
  </si>
  <si>
    <t>MESIN TIK OLIVETTI</t>
  </si>
  <si>
    <t>2.06.01.01.01</t>
  </si>
  <si>
    <t>Olivetti New Age</t>
  </si>
  <si>
    <t>BAMBU</t>
  </si>
  <si>
    <t>MEKA KERJA</t>
  </si>
  <si>
    <t>2.09.01.63.83</t>
  </si>
  <si>
    <t>MTS 102 Big Panel 1/2 Biro</t>
  </si>
  <si>
    <t>KURSI RAPAT</t>
  </si>
  <si>
    <t>2.06.02.01.27</t>
  </si>
  <si>
    <t>C&amp;D 1802H Folding Chair</t>
  </si>
  <si>
    <t>server,monitor,printer,meja komputer,stabilizer,flashdisk (1 GB) dan UPS</t>
  </si>
  <si>
    <t>Dell (PCS430),(Dell) LCD TFT 17',Canon Pixma MP160,Bahan Kayu &amp; Besi,motorized 1000 watt,1 GB,dan (ICA) kapasitas 2000 watt</t>
  </si>
  <si>
    <t>Wireles Router,Wireles PC Adapter,Operating System dan Instalasi</t>
  </si>
  <si>
    <t>(3COM)range 100 feet,wireless,a/b/g max 54 Mb/s,(3COM) USB,wireless class g,max 54 Mb/s,(Window server 2003 standart edition), Instalasi operating system dan Instalasi aplikasi statistik WDP</t>
  </si>
  <si>
    <t>ALMARI ARSIP</t>
  </si>
  <si>
    <t>2.06.04.07.06</t>
  </si>
  <si>
    <t>Type STO-401 BC Merk Ukuran :150x80x38 cm terbuat dari partikel board dilapisi takon</t>
  </si>
  <si>
    <t>FILLING KABINET</t>
  </si>
  <si>
    <t>2.06.01.04.04</t>
  </si>
  <si>
    <t>Laci : 4 bh,  L : 465xD : 620x T : 1320(mm) Merk : Awiko</t>
  </si>
  <si>
    <t>MEJA RESEPSIONIS</t>
  </si>
  <si>
    <t>2.06.02.01.17</t>
  </si>
  <si>
    <t>Type : STO-103, STO-105, STO-101 terbuat dari partikel board dilapisi takon</t>
  </si>
  <si>
    <t>MEJA KERJA 1/2 BIRO</t>
  </si>
  <si>
    <t>2.06.02.01.48</t>
  </si>
  <si>
    <t>Type : MTS 2145 Merk : Solid terbuat dari partikel board dilapisi takon</t>
  </si>
  <si>
    <t>MEJA KERJA 1 BIRO</t>
  </si>
  <si>
    <t>2.06.04.01.08</t>
  </si>
  <si>
    <t>Type : MTS 157 Merk : Trust terbuat dari partikel board dilapisi takon</t>
  </si>
  <si>
    <t>KURSI KERJA RAPAT</t>
  </si>
  <si>
    <t>2.06.04.03.08</t>
  </si>
  <si>
    <t>Type : FTR 405 Merk : Futura Bahan rangka besi kaki 4</t>
  </si>
  <si>
    <t>KALKULATOR</t>
  </si>
  <si>
    <t>2.06.01.02.11</t>
  </si>
  <si>
    <t>Citizen</t>
  </si>
  <si>
    <t>KOMPUTER</t>
  </si>
  <si>
    <t>02.06.03.02.01</t>
  </si>
  <si>
    <t>Intel Pentium 4 3,06  GHZ</t>
  </si>
  <si>
    <t>MEKA KEPALA DINAS</t>
  </si>
  <si>
    <t>2.06.04.01.04</t>
  </si>
  <si>
    <t>Type : Blok L, Bahan : Kayu+triblek pakai kaca reben, Laci : 4 bh, lemari 2 pintu</t>
  </si>
  <si>
    <t>SOFA TAMU</t>
  </si>
  <si>
    <t>2.06.02.01.49</t>
  </si>
  <si>
    <t>Type : Matrik , Bahan : oskar/ kuningan,busa super, rangka, kayu : Meja sofa pakai kaca reben, Rangka kayu</t>
  </si>
  <si>
    <t>LAPTOP</t>
  </si>
  <si>
    <t>2.06.03.02.02</t>
  </si>
  <si>
    <t>Sentrino core duo, 1,66Ghz,120GB,1024MB, DVD-multi14' win VHP</t>
  </si>
  <si>
    <t>2.06.03.04.08</t>
  </si>
  <si>
    <t>Operating system windows Vista TM dan , windows XP SP1 &amp; SP2,processor pentium II ,RAM 128MB, display SVGA 800x600</t>
  </si>
  <si>
    <t>MEJA RAPAT</t>
  </si>
  <si>
    <t>2.06.02.01.10</t>
  </si>
  <si>
    <t>Bahan Kayu seni jati</t>
  </si>
  <si>
    <t>centrino core duo</t>
  </si>
  <si>
    <t>2.06.02.04.03</t>
  </si>
  <si>
    <t>LG 1 PK</t>
  </si>
  <si>
    <t>HP Pavilion g series/Proc @ 2,3 Ghz, MM 2 GB, HDD 500 GB DVD RW, LCD 14"-WIFI CAM</t>
  </si>
  <si>
    <t>Ebonit</t>
  </si>
  <si>
    <t>Canon Pixma MP 287/Print-Copy-Scan+Impus</t>
  </si>
  <si>
    <t>Pentium dua-core E5800 @ 3.20 G Hz, HDD 500 GB, MM 2 GB, Monitor LCD 18,5 Inc keyboard, mouse alat mouse</t>
  </si>
  <si>
    <t>Ebonit+kaca</t>
  </si>
  <si>
    <t>Speaker, modem, cardreader, kabel raun</t>
  </si>
  <si>
    <t xml:space="preserve">Toshiba, Part no. PSPJ1U-00E004, Serial no. 7C019789L, 7C019240L, 7C032940L, 6C048856L </t>
  </si>
  <si>
    <t>HARD DISK EXTERNAL</t>
  </si>
  <si>
    <t>Sbectra Flash 500 GB warna hitam</t>
  </si>
  <si>
    <t>Pembuatan Spanduk/Baliho/billbord</t>
  </si>
  <si>
    <t>1.2.6</t>
  </si>
  <si>
    <t xml:space="preserve">Alat-Alat Studio dan Komunikasi </t>
  </si>
  <si>
    <t>I-PHONE</t>
  </si>
  <si>
    <t>02.07.02.01.10.0001</t>
  </si>
  <si>
    <t>2004</t>
  </si>
  <si>
    <t>TELEPHONE</t>
  </si>
  <si>
    <t>02.07.02.01.11.0001</t>
  </si>
  <si>
    <t>WORDPHONE</t>
  </si>
  <si>
    <t>KAMERA</t>
  </si>
  <si>
    <t>Nikon cool Pix L15. SERI : 70004847</t>
  </si>
  <si>
    <t>HANDYCAM</t>
  </si>
  <si>
    <t>2.07.01.01.01</t>
  </si>
  <si>
    <t>Panasonic Digital Video camera NV-GS90,B8SA 10998</t>
  </si>
  <si>
    <t>1.2.7</t>
  </si>
  <si>
    <t xml:space="preserve">Alat-Alat Ukur </t>
  </si>
  <si>
    <t>Anak Timbangan stenless steel 2 Kg</t>
  </si>
  <si>
    <t>Bejana ukur 10 liter</t>
  </si>
  <si>
    <t>1.2.8</t>
  </si>
  <si>
    <t xml:space="preserve">Alat-Alat Kedokteran </t>
  </si>
  <si>
    <t>1.2.9</t>
  </si>
  <si>
    <t>Alat-Alat Laboratorium</t>
  </si>
  <si>
    <t>1.2.10</t>
  </si>
  <si>
    <t xml:space="preserve">Alat-Alat Keamanan </t>
  </si>
  <si>
    <t xml:space="preserve"> </t>
  </si>
  <si>
    <t>1.3</t>
  </si>
  <si>
    <t>1.3.1</t>
  </si>
  <si>
    <t>GEDUNG DINAS KOPINDAG</t>
  </si>
  <si>
    <t>HAK PAKAI</t>
  </si>
  <si>
    <t>PERMANEN</t>
  </si>
  <si>
    <t>01.01.11.04.01.0001</t>
  </si>
  <si>
    <t>Komplek Pemda</t>
  </si>
  <si>
    <t>GEDUNG LAMA / WORK SHOP I</t>
  </si>
  <si>
    <t>Sei. Jering</t>
  </si>
  <si>
    <t>GEDUNG BARU II</t>
  </si>
  <si>
    <t>KANTOR INDUSTRI SEI. JERING</t>
  </si>
  <si>
    <t>SEMI PERMANEN</t>
  </si>
  <si>
    <t>01.01.11.03.24.0001</t>
  </si>
  <si>
    <t>GEDUNG WORKSHOP</t>
  </si>
  <si>
    <t>GEDUNG PROMOSI</t>
  </si>
  <si>
    <t>BANGUNAN TEMPAT BERUSAHA</t>
  </si>
  <si>
    <t>PEMDES</t>
  </si>
  <si>
    <t>TIDAK</t>
  </si>
  <si>
    <t>BETON</t>
  </si>
  <si>
    <t>APBN</t>
  </si>
  <si>
    <t>Teratak Air Hitam</t>
  </si>
  <si>
    <t>1.3.2</t>
  </si>
  <si>
    <t>1.4</t>
  </si>
  <si>
    <t>1.4.1</t>
  </si>
  <si>
    <t>1.4.2</t>
  </si>
  <si>
    <t>1.4.3</t>
  </si>
  <si>
    <t>1.4.4</t>
  </si>
  <si>
    <t>1.5</t>
  </si>
  <si>
    <t>1.5.1</t>
  </si>
  <si>
    <t>1.5.2</t>
  </si>
  <si>
    <t>1.5.3</t>
  </si>
  <si>
    <t>1.6</t>
  </si>
  <si>
    <t>1.6.1</t>
  </si>
  <si>
    <t>MENGETAHUI</t>
  </si>
  <si>
    <t>KEPALA DINAS KOPERASI, INDUSTRI DAN PERDAGANGAN</t>
  </si>
  <si>
    <t>KABUPATEN KUANTAN SINGINGI</t>
  </si>
  <si>
    <t>SANTOS WIJAYA, A.Md</t>
  </si>
  <si>
    <t>NIP. 19760707 200604 1 008</t>
  </si>
  <si>
    <t>KARTU INVENTARIS BARANG (KIB)</t>
  </si>
  <si>
    <t>Tahun</t>
  </si>
  <si>
    <t>Harga</t>
  </si>
  <si>
    <t>Register</t>
  </si>
  <si>
    <t>Asal usul</t>
  </si>
  <si>
    <t>KARTU INVENTARIS BARANG (KIB) B</t>
  </si>
  <si>
    <t xml:space="preserve">PERALATAN DAN MESIN </t>
  </si>
  <si>
    <t>NO.</t>
  </si>
  <si>
    <t xml:space="preserve">Kode </t>
  </si>
  <si>
    <t>Nama Barang/</t>
  </si>
  <si>
    <t>Merk/</t>
  </si>
  <si>
    <t>Ukuran/</t>
  </si>
  <si>
    <t>Barang</t>
  </si>
  <si>
    <t>Jenis Barang</t>
  </si>
  <si>
    <t>Type</t>
  </si>
  <si>
    <t>CC</t>
  </si>
  <si>
    <t>Pembelian</t>
  </si>
  <si>
    <t>Cara perolehan</t>
  </si>
  <si>
    <t>GEDUNG DAN BANGUNAN</t>
  </si>
  <si>
    <t>Nama Barang</t>
  </si>
  <si>
    <t>0001</t>
  </si>
  <si>
    <t>Ket</t>
  </si>
  <si>
    <t>ASET TETAP LAINNYA</t>
  </si>
  <si>
    <t>KONSTRUKSI DALAM PENGERJAAN</t>
  </si>
  <si>
    <t>JL. INDUSTRI SEI JERING TELUK KUANTAN</t>
  </si>
  <si>
    <t>02</t>
  </si>
  <si>
    <t>Komputer Set</t>
  </si>
  <si>
    <t>Laptop</t>
  </si>
  <si>
    <t>Mesin Tik Listrik</t>
  </si>
  <si>
    <t>Printer</t>
  </si>
  <si>
    <t>HP Pavilion Slimline Series</t>
  </si>
  <si>
    <t>Toshiba, Part no. PSKF8L-00Y002, Serial no. 2D066739C, 2D066727C, 2D066784C, 2D066576C Warna Merah</t>
  </si>
  <si>
    <t>Brother correctronic GX-8250 electronic typewriter</t>
  </si>
  <si>
    <t>hp  LaserJet Pro 400 MFP M425dw</t>
  </si>
  <si>
    <t>Besi + Ebonit</t>
  </si>
  <si>
    <t>0001 - 0004</t>
  </si>
  <si>
    <t>0001 - 0003</t>
  </si>
  <si>
    <t>Brankas</t>
  </si>
  <si>
    <t>Krisbow</t>
  </si>
  <si>
    <t>Faximili</t>
  </si>
  <si>
    <t>Infocus</t>
  </si>
  <si>
    <t>Kamera</t>
  </si>
  <si>
    <t>Brother/Fax-2840</t>
  </si>
  <si>
    <t>BENQ/Type no.UHP 210W/170W 0.9 E20.9/warna hitam putih</t>
  </si>
  <si>
    <t>Nikon D 3200</t>
  </si>
  <si>
    <t>Baja</t>
  </si>
  <si>
    <t>NO. KODE LOKASI : 12.04.06.12.02.13.00</t>
  </si>
  <si>
    <t>TELUK KUANTAN, 31 DESEMBER 2013</t>
  </si>
  <si>
    <t>NO. KODE LOKASI :  12.04.06.12.02.13.00</t>
  </si>
  <si>
    <t>H. Muharlius, SE, MM</t>
  </si>
  <si>
    <t>Pembina Utama Muda , NIP. 19582808 198404 1 003</t>
  </si>
  <si>
    <t>x</t>
  </si>
  <si>
    <t>CAMPURAN</t>
  </si>
  <si>
    <t>Komputer</t>
  </si>
  <si>
    <t>P.C Unit/ Komputer PC</t>
  </si>
  <si>
    <t>Genset</t>
  </si>
  <si>
    <t>Pengadaan Genset</t>
  </si>
  <si>
    <t>Alat Pendingin</t>
  </si>
  <si>
    <t xml:space="preserve"> Laptop</t>
  </si>
  <si>
    <t>PERENCANAAN PEMBANGUAN PASAR LOS GERINGGING BARU</t>
  </si>
  <si>
    <t>Geringging Baru</t>
  </si>
  <si>
    <t xml:space="preserve"> 440/SPK/PL-PSR/XI/2015/160</t>
  </si>
  <si>
    <t>H. TARMIS, S.Pd, MH</t>
  </si>
  <si>
    <t>01/Kont-PR/Kopindag-DAK/VI/2016 dan Addendum 21/KONT-PR/DAK/X/2016</t>
  </si>
  <si>
    <t>07/Kont-J/Kopindag-DAK/VI/2016</t>
  </si>
  <si>
    <t>TANAH LOS PASAR BENAI</t>
  </si>
  <si>
    <t>BENAI</t>
  </si>
  <si>
    <t>1987</t>
  </si>
  <si>
    <t>1523</t>
  </si>
  <si>
    <t>DINAS PASAR, KEBERSIHAN DAN PERTAMANAN</t>
  </si>
  <si>
    <t>UPTD (LOS PASAR)(DUSUN I)</t>
  </si>
  <si>
    <t>GUNUNG TOAR</t>
  </si>
  <si>
    <t>TANAH PASAR(DUSUN III)</t>
  </si>
  <si>
    <t>SURAT KET. HIBAH</t>
  </si>
  <si>
    <t>Hibah</t>
  </si>
  <si>
    <t>PASAR LUBUK AMBACANG</t>
  </si>
  <si>
    <t>HULU KUANTAN</t>
  </si>
  <si>
    <t>PASAR SEROSAH</t>
  </si>
  <si>
    <t>PASAR MUDIK ULO</t>
  </si>
  <si>
    <t>TANAH BANGUNAN PASAR TINGKAT KECAMATAN</t>
  </si>
  <si>
    <t>PUCUK RANTAU</t>
  </si>
  <si>
    <t>A. HIBAH</t>
  </si>
  <si>
    <t>LOS PASAR MUARA PETAI</t>
  </si>
  <si>
    <t>PASAR DUO KOTO KOTO RAJO</t>
  </si>
  <si>
    <t>1984</t>
  </si>
  <si>
    <t>KUANTAN HILIR SEBERANG</t>
  </si>
  <si>
    <t>HAK MILIK</t>
  </si>
  <si>
    <t>HIBAH</t>
  </si>
  <si>
    <t>LAHAN PASAR KOTO BARU</t>
  </si>
  <si>
    <t>SINGINGI HILIR</t>
  </si>
  <si>
    <t>LAHAN PASAR PETAI</t>
  </si>
  <si>
    <t>LAHAN PASAR</t>
  </si>
  <si>
    <t>LAHAN PASAR TANJUNG PAUH</t>
  </si>
  <si>
    <t>LAHAN PASAR (PASAR SABTU)</t>
  </si>
  <si>
    <t>LOGAS TANAH DARAT</t>
  </si>
  <si>
    <t>DPKP</t>
  </si>
  <si>
    <t>LAHAN PASAR (PASAR KAMIS)</t>
  </si>
  <si>
    <t>17</t>
  </si>
  <si>
    <t xml:space="preserve">LAHAN PASAR </t>
  </si>
  <si>
    <t>18</t>
  </si>
  <si>
    <t>TANAH LAHAN PASAR</t>
  </si>
  <si>
    <t>A. BERITA ACARA PELEPASAN HAK</t>
  </si>
  <si>
    <t>EKS BALAI DESA (DIBANGUN RUKO PRIBADI DIATAS TANAH PEMDA) HGB</t>
  </si>
  <si>
    <t>CERENTI</t>
  </si>
  <si>
    <t>INHU</t>
  </si>
  <si>
    <t>TANAH BANGUNAN PASAR (LOS)</t>
  </si>
  <si>
    <t>1982</t>
  </si>
  <si>
    <t>GEDUNG SERBA GUNA JADI PERLUASAN PASAR(PINGGIR SUNGAI KUANTAN)</t>
  </si>
  <si>
    <t>TANAH LAPANGAN SEPAK BOLA ( UNTUK PASAR )</t>
  </si>
  <si>
    <t>1983</t>
  </si>
  <si>
    <t>TANAH PASAR JALUR PATAH LEBUAI</t>
  </si>
  <si>
    <t>SENTAJO RAYA</t>
  </si>
  <si>
    <t xml:space="preserve">A. </t>
  </si>
  <si>
    <t>1994</t>
  </si>
  <si>
    <t>KUANTAN MUDIK</t>
  </si>
  <si>
    <t>PASAR BARU LUBUK JAMBI</t>
  </si>
  <si>
    <t>A. PENYERAHAN TANAH</t>
  </si>
  <si>
    <t>LOS PASAR</t>
  </si>
  <si>
    <t>SINGINGI</t>
  </si>
  <si>
    <t>30/12/1982</t>
  </si>
  <si>
    <t>05</t>
  </si>
  <si>
    <t>LAHAN PASAR SUNGAI SIRIH</t>
  </si>
  <si>
    <t>TANAH BANGUNAN KANTOR PEMERINTAH(BANGUNAN KORAMIL SKRG JD PASAR RAKYAT )</t>
  </si>
  <si>
    <t>KUANTAN TENGAH</t>
  </si>
  <si>
    <t>TANAH HAK PENGELOLAAN PASAR TELUK KUANTAN</t>
  </si>
  <si>
    <t>A. HAK PENGELOLAAN (HPL)</t>
  </si>
  <si>
    <t>SEBIDANG TANAH BERDIRI 4 BANGUNAN PERMANEN(EKS SD 003 JL KARTINI /PASAR RAKYAT SKRG)</t>
  </si>
  <si>
    <t>TANAH P DAN K (EKS SD 06, SKRG PASAR RAKYAT)</t>
  </si>
  <si>
    <t>HAK PAKAI ATAS BANGUNAN PERMANEN YANG DIPERGUNAKAN UNTUK  EKS SMPN 2 TL. KUANTAN (SKRG JD BGN SEBRANG PSR RAKYAT)</t>
  </si>
  <si>
    <t>EKS SMP 2 TELUK KUANTAN (SEKARANG RUKO PEMDA SEBERANG PSR. RAKYAT)</t>
  </si>
  <si>
    <t>PEMBEBASAN LANJUTAN TANAH FASILITAS PERDAGANGAN PASAR TELUK KUANTAN (JALUR DUA)</t>
  </si>
  <si>
    <t>A. PELEPASAN HAK</t>
  </si>
  <si>
    <t>TANAH UNTUK PENGEMBANGAN LOKASI PASAR KOTA TELUK KUANTAN (PASAR LUMPUR)</t>
  </si>
  <si>
    <t>2011</t>
  </si>
  <si>
    <t>HAK PAKAI UNTUK PERUMAHAN PERUSAHAAN AIR MINUM (TANAH RUKO PEMDA,  EX. PERUMAHAN PAM)JL. IMAM BONJOL</t>
  </si>
  <si>
    <t>TANAH PERUM. EKS. KANTOR DINAS PASAR</t>
  </si>
  <si>
    <t>26-2-2002</t>
  </si>
  <si>
    <t>TANAH P DAN K (EKS SPG, SKRG PASAR RAKYAT)</t>
  </si>
  <si>
    <t>2002</t>
  </si>
  <si>
    <t>TANAH FASILITAS PERDAGANGAN PASAR TELUK KUANTAN</t>
  </si>
  <si>
    <t>PASAR UMUM</t>
  </si>
  <si>
    <t>HIBAH TH. 1981</t>
  </si>
  <si>
    <t>Mutasi Dari DPKP</t>
  </si>
  <si>
    <t>SUZUKI</t>
  </si>
  <si>
    <t>2000</t>
  </si>
  <si>
    <t>YAMAHA</t>
  </si>
  <si>
    <t xml:space="preserve">- PEMBANGUNAN PASAR KOPAH </t>
  </si>
  <si>
    <t>BAIK</t>
  </si>
  <si>
    <t>M2</t>
  </si>
  <si>
    <t>PASAR KOPAH</t>
  </si>
  <si>
    <t>MILIK PEMDA</t>
  </si>
  <si>
    <t xml:space="preserve">- PEMATANGAN LAHAN PASAR PANGKALAN </t>
  </si>
  <si>
    <t>PASAR PANGKALAN</t>
  </si>
  <si>
    <t>354/KONT/PSR-D/DPKP-KS/IX/2007</t>
  </si>
  <si>
    <t>TANAH DESA</t>
  </si>
  <si>
    <t xml:space="preserve">- REHABILITASI PASAR SUMBER DATAR </t>
  </si>
  <si>
    <t>PASAR SUMBER DATAR</t>
  </si>
  <si>
    <t>SPK.160/DPKP-KS/PPK,PSR-D/IV/2007</t>
  </si>
  <si>
    <t xml:space="preserve">- PEMBANGUNAN PASAR SAKO MARGASARI </t>
  </si>
  <si>
    <t>PASAR SAKO MARGASARI</t>
  </si>
  <si>
    <t>362/SPK/DPKP-KS/PSR-D/IX/2007</t>
  </si>
  <si>
    <t xml:space="preserve">* PENGAWASAN </t>
  </si>
  <si>
    <t/>
  </si>
  <si>
    <t xml:space="preserve">- PEMBANGUNAN PASAR SEI. SIRIH </t>
  </si>
  <si>
    <t>PASAR SEI, SIRIH</t>
  </si>
  <si>
    <t xml:space="preserve">* PERENCANAAN </t>
  </si>
  <si>
    <t>261/KONT/PSR-D/DPKP-KS/IX/2007</t>
  </si>
  <si>
    <t xml:space="preserve">- PEMBANGUNAN PASAR SEI.PAKU </t>
  </si>
  <si>
    <t>PASAR SEI, PAKU</t>
  </si>
  <si>
    <t>262/KONT/PSR-D/DPKP-KS/IX/2007</t>
  </si>
  <si>
    <t xml:space="preserve">- PEMBANGUNAN PASAR MUDIK ULO </t>
  </si>
  <si>
    <t>263/KONT/PSR-D/DPKP-KS/IX/2007</t>
  </si>
  <si>
    <t xml:space="preserve">- PEMBANGUNAN PASAR SEI. KERANJI </t>
  </si>
  <si>
    <t>PASAR SEI, KERANJI</t>
  </si>
  <si>
    <t>264/KONT/PSR-D/DPKP-KS/IX/2007</t>
  </si>
  <si>
    <t xml:space="preserve">- PEMBANGUNAN WC UMUM PASAR DESA AIR MAS </t>
  </si>
  <si>
    <t>PASAR AIR MAS</t>
  </si>
  <si>
    <t>143/SPK/DPKP-KS/PPK/PSR-KAB/VII/2007</t>
  </si>
  <si>
    <t>- PEMBANGUNAN PELATARAN DAN TURAP PASAR CERENTI</t>
  </si>
  <si>
    <t>PASAR CERENTI</t>
  </si>
  <si>
    <t>* PERENCANAAN</t>
  </si>
  <si>
    <t>* PENGAWASAN</t>
  </si>
  <si>
    <t>- PEMBANGUNAN PASAR KOTO BARU</t>
  </si>
  <si>
    <t>PASAR KOTO BARU</t>
  </si>
  <si>
    <t>- REHABILITASI PASAR LUBUK JAMBI</t>
  </si>
  <si>
    <t>PASAR LUBUK JAMBI</t>
  </si>
  <si>
    <t>- REHABILITASI PASAR INUMAN</t>
  </si>
  <si>
    <t>PASAR INUMAN</t>
  </si>
  <si>
    <t>306/KONT/DPKP-KS/PPK/PSR-K/IX/2007</t>
  </si>
  <si>
    <t>- REHABILITASI PASAR PANGEAN</t>
  </si>
  <si>
    <t>KURANG BAIK</t>
  </si>
  <si>
    <t>PASAR PANGEAN</t>
  </si>
  <si>
    <t>302/KONT/DPKP-KS/PPK/PSR-K/IX/2007</t>
  </si>
  <si>
    <t>- WC UMUM PASAR KECAMATAN</t>
  </si>
  <si>
    <t>PASAR KECAMATAN</t>
  </si>
  <si>
    <t xml:space="preserve">PAGAR &amp; TAMAN PASAR RAKYAT LOKASI A </t>
  </si>
  <si>
    <t>PASAR KABUPATEN</t>
  </si>
  <si>
    <t>308/KONT/DPKP-KS/PPK/PSR-KAB/IX/2007</t>
  </si>
  <si>
    <t>PEMDA</t>
  </si>
  <si>
    <t>PASAR RAKYAT LOKASI B DAN C (LANJUTAN)</t>
  </si>
  <si>
    <t>PASAR 'SEMENTARA TELUK KUANTAN</t>
  </si>
  <si>
    <t>RUKO PASAR TELUK KUANTAN</t>
  </si>
  <si>
    <t>WC UMUM DAN MUSHOLLAH PASAR</t>
  </si>
  <si>
    <t xml:space="preserve">PAGAR DAN TAMAN PASAR RAKYAT LOKASI A </t>
  </si>
  <si>
    <t>PERENCANAAN (REVIEW DESIGN)</t>
  </si>
  <si>
    <t>PENGAWASAN</t>
  </si>
  <si>
    <t>PENYEMPURNAAN GEDUNG PASAR RAKYAT TELUK KUANTAN</t>
  </si>
  <si>
    <t>BERTINGKAT</t>
  </si>
  <si>
    <t>PEMBANGUNAN JEMBATAN PENGHUBUNG ANTAR BLOK A,B DAN C</t>
  </si>
  <si>
    <t>PENGECORAN PELATARAN PASAR BAWAH TELUK KUANTAN</t>
  </si>
  <si>
    <t>PEMBANGUNAN LOS INDUK</t>
  </si>
  <si>
    <t>PASAR DESA</t>
  </si>
  <si>
    <t>PEMBANGUNAN LOS ANAK</t>
  </si>
  <si>
    <t>PEMBANGUNAN WC UMUM</t>
  </si>
  <si>
    <t>PEMBUATAN PINTU FOLDING GATE KIOS JEMBATAN PASAR RAKYAT</t>
  </si>
  <si>
    <t>0001-0020</t>
  </si>
  <si>
    <t>26/DPKP-UM/VIII/2010</t>
  </si>
  <si>
    <t>Besi</t>
  </si>
  <si>
    <t>LANJUTAN PENGECORAN PASAR BAWAH TELUK KUANTAN</t>
  </si>
  <si>
    <t>02/DPKP-KS/III/2010</t>
  </si>
  <si>
    <t xml:space="preserve"> PEMBUATAN PINTU FOLDING GATE PASAR RAKYAT BLOK C</t>
  </si>
  <si>
    <t>- PEMELIHARAAN RUTIN/BERKALA GEDUNG PASAR RAKYAT</t>
  </si>
  <si>
    <t>- PLAFOND PASAR RAKYAT BLOK A KE C, DAN C KE B</t>
  </si>
  <si>
    <t>- PEMELIHARAAN RUTIN/BERKALA PEMBERSIHAN DRAINASE PASAR</t>
  </si>
  <si>
    <t>- BIAYA OPERASIONAL GENERATOR SET PSR RAKYAT TLK.KUANTAN</t>
  </si>
  <si>
    <t>- REHABILITASI KIOS PASAR CERENTI 29 UNIT</t>
  </si>
  <si>
    <t>- PERENCANAAN</t>
  </si>
  <si>
    <t>- PENGAWASAN</t>
  </si>
  <si>
    <t>- PEMBANGUNAN WC UMUM PSR LUBUK AMBACANG</t>
  </si>
  <si>
    <t>PASAR HULU KUANTAN</t>
  </si>
  <si>
    <t>- REHABILITASI MCK PASAR BASERAH</t>
  </si>
  <si>
    <t>PASAR BASERAH</t>
  </si>
  <si>
    <t>- REHABILITASI MCK PASAR INUMAN</t>
  </si>
  <si>
    <t>- PEMBANGUNAN MCK PASAR LUBUK JAMBI</t>
  </si>
  <si>
    <t>PASAR LIBUK JAMBI</t>
  </si>
  <si>
    <t>- PENIMBUNAN LAHAN PASAR KOPAH</t>
  </si>
  <si>
    <t>- PEMBANGUNAN KIOS PASAR PANTAI</t>
  </si>
  <si>
    <t>PASAR PANTAI</t>
  </si>
  <si>
    <t>- PEMBANGUNAN KIOS PASAR KOTO RAJO</t>
  </si>
  <si>
    <t>PASAR KOTO RAJO</t>
  </si>
  <si>
    <t>- PEMBANGUNAN PASAR TEBERAU PANJANG</t>
  </si>
  <si>
    <t>PASAR TEBERAU PNJAG</t>
  </si>
  <si>
    <t>PEMBANGUNAN MCK, PASAR MUDIAK ULO</t>
  </si>
  <si>
    <t>PEMBANGUNAN LOS PASAR SEROSA</t>
  </si>
  <si>
    <t>PASAR SESOSA</t>
  </si>
  <si>
    <t>- PEMBANGUNAN PASAR BERINGIN JAYA</t>
  </si>
  <si>
    <t>PASAR BERINGIN JAYA</t>
  </si>
  <si>
    <t>- REHABILITASI DRAINASE KELURAHAN PASAR BARU BASERAH</t>
  </si>
  <si>
    <t>PASAR SEROSA</t>
  </si>
  <si>
    <t>PENGECORAN PELATARAN PASAR KOTO BARU</t>
  </si>
  <si>
    <t>REHABILITASI DRAINASE PASAR BENAI</t>
  </si>
  <si>
    <t>PASAR BENAI</t>
  </si>
  <si>
    <t>REHABILITASI DRAINASE PASAR LUBUK JAMBI</t>
  </si>
  <si>
    <t>PASAR LB JAMBI</t>
  </si>
  <si>
    <t>REHABILITASI DRAINASE PASAR CERENTI</t>
  </si>
  <si>
    <t>REHABILITASI LOS ANAK DAN RENOPASI LOS INDUK PASAR LUBUK AMBACANG</t>
  </si>
  <si>
    <t>LOS PASAR LBK AMBACANG</t>
  </si>
  <si>
    <t>PEMBANGUNAN LOS INDUK PASAR KOTO RAJO</t>
  </si>
  <si>
    <t>PEMBANGUNAN PASAR GIRI SAKO</t>
  </si>
  <si>
    <t>PASAR GIRI SAKO</t>
  </si>
  <si>
    <t>PEMBANGUNAN DRAINASE PASAR SUNGAI SIRIH</t>
  </si>
  <si>
    <t>PASAR SUNGAI SIRIH</t>
  </si>
  <si>
    <t>PEMBANGUNAN LOS ANAK PASAR SEROSA</t>
  </si>
  <si>
    <t>PEMBANGUNANLOS ANAK PASAR KOPAH</t>
  </si>
  <si>
    <t>MCK PASAR BUKIT RAYA + SUMUR</t>
  </si>
  <si>
    <t>BUKIT RAYA</t>
  </si>
  <si>
    <t>MCK PASAR BERINGIN JAYA + SUMUR</t>
  </si>
  <si>
    <t>BERINGIN JAYA</t>
  </si>
  <si>
    <t>LOS ANAK PASAR GERINGGING BARU</t>
  </si>
  <si>
    <t>GERINGGING BARU</t>
  </si>
  <si>
    <t>MCK PASAR LANGSAT HULU</t>
  </si>
  <si>
    <t>LANGSAT HULU</t>
  </si>
  <si>
    <t>MCK PASAR TEBERAU PANJANG</t>
  </si>
  <si>
    <t>TEBARAU PANJANG</t>
  </si>
  <si>
    <t xml:space="preserve">  - RENOVASI LOS ANAK PASAR LUBUK AMBACANG</t>
  </si>
  <si>
    <t>LUBUK AMBACANG</t>
  </si>
  <si>
    <t>KIOS PASAR INUMAN</t>
  </si>
  <si>
    <t>INUMAN</t>
  </si>
  <si>
    <t>LOS BASAH DAN MCK</t>
  </si>
  <si>
    <t>04/PDL/PPK/PSR/DPKP-KS/V/ 2015</t>
  </si>
  <si>
    <t>PAVING BLOK</t>
  </si>
  <si>
    <t>16/PDL/PPK/PSR/DPKP-KS/VI/2015</t>
  </si>
  <si>
    <t>LOS ANAK</t>
  </si>
  <si>
    <t>31/PDL/PPK/PSR/DPKP-KS/IX/2015</t>
  </si>
  <si>
    <t>Mutasi dari DPKP</t>
  </si>
  <si>
    <t>PEMBANGUNAN DRAINASE PASAR SEROSA</t>
  </si>
  <si>
    <t>INSTALASI AIR KOTOR DOMESTIK KAPASITAS  SEDANG</t>
  </si>
  <si>
    <t>PEMBUATAN DRAINASE PASAR BAWAH TELUK KUANTAN</t>
  </si>
  <si>
    <t>PEMBUATAN SUMUR BOR PASAR RAKYAT TELUK KUANTAN</t>
  </si>
  <si>
    <t xml:space="preserve">- PASAR TANJUNG PAUH </t>
  </si>
  <si>
    <t xml:space="preserve">- PASAR BASERAH </t>
  </si>
  <si>
    <t xml:space="preserve">- PASAR BENAI </t>
  </si>
  <si>
    <t>- PASAR KAMPUNG BARU TOAR</t>
  </si>
  <si>
    <t xml:space="preserve">- PASAR KOTO BARU </t>
  </si>
  <si>
    <t xml:space="preserve">- PASAR JALUR PATAH </t>
  </si>
  <si>
    <t xml:space="preserve">- PENGGALIAN TANAH/ SEDIMENTASI </t>
  </si>
  <si>
    <t>PASAR BAWAH TELUK KUANTAN</t>
  </si>
  <si>
    <t>PASAR RAKYAT TELUK KUANTAN</t>
  </si>
  <si>
    <t>PENYUSUNAN DOKUMEN STUDI KELAYAKAN PASAR TRADISIONAL BERBASIS MODERN</t>
  </si>
  <si>
    <t>REVIEW PERENCANAAN PEMBANGUNAN PASAR PUCUK RANTAU</t>
  </si>
  <si>
    <t>- PERENCANAAN PEMBANGUNAN LOS BASAH DAN KAMAR MANDI/WC PASAR SUMBER DATAR</t>
  </si>
  <si>
    <t>- PERENCANAAN PEMBANGUNAN LOS BASAH DAN KAMAR MANDI/WC PASAR SUMBER JAYA</t>
  </si>
  <si>
    <t>Mutasi dr DPKP</t>
  </si>
  <si>
    <t>0001-0100</t>
  </si>
  <si>
    <t>Batu</t>
  </si>
  <si>
    <t>- Tang</t>
  </si>
  <si>
    <t>2017</t>
  </si>
  <si>
    <t>Kodefikasi</t>
  </si>
  <si>
    <t>Uraian</t>
  </si>
  <si>
    <t>masa manfaat</t>
  </si>
  <si>
    <r>
      <t>ASET</t>
    </r>
    <r>
      <rPr>
        <b/>
        <sz val="12"/>
        <color rgb="FF000000"/>
        <rFont val="Calibri"/>
        <family val="2"/>
        <scheme val="minor"/>
      </rPr>
      <t> </t>
    </r>
    <r>
      <rPr>
        <b/>
        <sz val="12"/>
        <color rgb="FF000000"/>
        <rFont val="Bookman Old Style"/>
        <family val="1"/>
      </rPr>
      <t>TETAP</t>
    </r>
  </si>
  <si>
    <r>
      <t>Peralatan</t>
    </r>
    <r>
      <rPr>
        <b/>
        <sz val="12"/>
        <color rgb="FF000000"/>
        <rFont val="Calibri"/>
        <family val="2"/>
        <scheme val="minor"/>
      </rPr>
      <t> </t>
    </r>
    <r>
      <rPr>
        <b/>
        <sz val="12"/>
        <color rgb="FF000000"/>
        <rFont val="Bookman Old Style"/>
        <family val="1"/>
      </rPr>
      <t>dan</t>
    </r>
    <r>
      <rPr>
        <b/>
        <sz val="12"/>
        <color rgb="FF000000"/>
        <rFont val="Calibri"/>
        <family val="2"/>
        <scheme val="minor"/>
      </rPr>
      <t> </t>
    </r>
    <r>
      <rPr>
        <b/>
        <sz val="12"/>
        <color rgb="FF000000"/>
        <rFont val="Bookman Old Style"/>
        <family val="1"/>
      </rPr>
      <t>Mesin</t>
    </r>
  </si>
  <si>
    <t>Alat-alat Besar Darat</t>
  </si>
  <si>
    <r>
      <t>Alat-Alat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Besar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Apung</t>
    </r>
  </si>
  <si>
    <r>
      <t>Alat-alat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Bantu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</si>
  <si>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Angkutan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Darat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Bermotor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</si>
  <si>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Angkutan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Berat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Tak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Bermotor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</si>
  <si>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Angkut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Apung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Bermotor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</si>
  <si>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Angkut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Apung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Tak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Bermotor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</si>
  <si>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Angkut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Bermotor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Udara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</si>
  <si>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Bengkel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Bermesin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</si>
  <si>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Bengkel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Tak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Bermesin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</si>
  <si>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Ukur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</si>
  <si>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Pengolahan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Pertanian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</si>
  <si>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Pemeliharaan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Tanaman/Alat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Penyimpan Pertanian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</si>
  <si>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Kantor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</si>
  <si>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Rumah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Tangga</t>
    </r>
  </si>
  <si>
    <r>
      <t>Peralatan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Komputer</t>
    </r>
  </si>
  <si>
    <r>
      <t>Meja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Dan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Kursi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Kerja/Rapat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Pejabat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</si>
  <si>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Studio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</si>
  <si>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Komunikasi</t>
    </r>
  </si>
  <si>
    <r>
      <t>Peralatan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Pemancar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</si>
  <si>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Kedokteran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</si>
  <si>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Kesehatan</t>
    </r>
  </si>
  <si>
    <r>
      <t>Unit-Unit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Laboratorium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</si>
  <si>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Peraga/Praktek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Sekolah</t>
    </r>
  </si>
  <si>
    <r>
      <t>Unit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Laboratorium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Kimia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Nuklir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</si>
  <si>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Laboratorium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Fisika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Nuklir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/Elektronika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</si>
  <si>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Proteksi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Radiasi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/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Proteksi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Lingkungan</t>
    </r>
  </si>
  <si>
    <r>
      <t>Radiation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Aplication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and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Non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Destructive Testing Laboratory (BATAM)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</si>
  <si>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Laboratorium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Lingkungan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Hidup</t>
    </r>
  </si>
  <si>
    <r>
      <t>Peralatan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Laboratorium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Hidrodinamika</t>
    </r>
  </si>
  <si>
    <r>
      <t>Senjata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Api</t>
    </r>
  </si>
  <si>
    <r>
      <t>Persenjataan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Non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Senjata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Api</t>
    </r>
  </si>
  <si>
    <r>
      <t>Alat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Keamanan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dan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Perlindungan</t>
    </r>
  </si>
  <si>
    <r>
      <t>Gedung</t>
    </r>
    <r>
      <rPr>
        <b/>
        <sz val="12"/>
        <color rgb="FF000000"/>
        <rFont val="Calibri"/>
        <family val="2"/>
        <scheme val="minor"/>
      </rPr>
      <t> </t>
    </r>
    <r>
      <rPr>
        <b/>
        <sz val="12"/>
        <color rgb="FF000000"/>
        <rFont val="Bookman Old Style"/>
        <family val="1"/>
      </rPr>
      <t>dan</t>
    </r>
    <r>
      <rPr>
        <b/>
        <sz val="12"/>
        <color rgb="FF000000"/>
        <rFont val="Calibri"/>
        <family val="2"/>
        <scheme val="minor"/>
      </rPr>
      <t> </t>
    </r>
    <r>
      <rPr>
        <b/>
        <sz val="12"/>
        <color rgb="FF000000"/>
        <rFont val="Bookman Old Style"/>
        <family val="1"/>
      </rPr>
      <t>Bangunan</t>
    </r>
  </si>
  <si>
    <r>
      <t>Bangunan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Gedung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Tempat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Kerja</t>
    </r>
  </si>
  <si>
    <r>
      <t>Bangunan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Gedung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Tempat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Tinggal</t>
    </r>
  </si>
  <si>
    <r>
      <t>Bangunan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Menara</t>
    </r>
  </si>
  <si>
    <r>
      <t>Bangunan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Bersejarah</t>
    </r>
  </si>
  <si>
    <r>
      <t>Tugu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Peringatan</t>
    </r>
  </si>
  <si>
    <t>Candi</t>
  </si>
  <si>
    <r>
      <t>Monumen/Bangunan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Bersejarah</t>
    </r>
  </si>
  <si>
    <r>
      <t>Tugu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Peringatan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Lain</t>
    </r>
  </si>
  <si>
    <r>
      <t>Tugu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Titik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Kontrol/Pasti</t>
    </r>
  </si>
  <si>
    <t>Rambu-Rambu</t>
  </si>
  <si>
    <r>
      <t>Rambu-Rambu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Lalu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Lintas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Udara</t>
    </r>
  </si>
  <si>
    <r>
      <t>Jalan,</t>
    </r>
    <r>
      <rPr>
        <b/>
        <sz val="12"/>
        <color rgb="FF000000"/>
        <rFont val="Calibri"/>
        <family val="2"/>
        <scheme val="minor"/>
      </rPr>
      <t> </t>
    </r>
    <r>
      <rPr>
        <b/>
        <sz val="12"/>
        <color rgb="FF000000"/>
        <rFont val="Bookman Old Style"/>
        <family val="1"/>
      </rPr>
      <t>Irigasi,</t>
    </r>
    <r>
      <rPr>
        <b/>
        <sz val="12"/>
        <color rgb="FF000000"/>
        <rFont val="Calibri"/>
        <family val="2"/>
        <scheme val="minor"/>
      </rPr>
      <t> </t>
    </r>
    <r>
      <rPr>
        <b/>
        <sz val="12"/>
        <color rgb="FF000000"/>
        <rFont val="Bookman Old Style"/>
        <family val="1"/>
      </rPr>
      <t>dan</t>
    </r>
    <r>
      <rPr>
        <b/>
        <sz val="12"/>
        <color rgb="FF000000"/>
        <rFont val="Calibri"/>
        <family val="2"/>
        <scheme val="minor"/>
      </rPr>
      <t> </t>
    </r>
    <r>
      <rPr>
        <b/>
        <sz val="12"/>
        <color rgb="FF000000"/>
        <rFont val="Bookman Old Style"/>
        <family val="1"/>
      </rPr>
      <t>Jaringan</t>
    </r>
  </si>
  <si>
    <t>Jalan</t>
  </si>
  <si>
    <t>Jembatan</t>
  </si>
  <si>
    <r>
      <t>Bangunan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Air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Irigasi</t>
    </r>
  </si>
  <si>
    <r>
      <t>Bangunan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Air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Pasang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Surut</t>
    </r>
  </si>
  <si>
    <r>
      <t>Bangunan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Air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Rawa</t>
    </r>
  </si>
  <si>
    <r>
      <t>Bangunan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Pengaman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Sungai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dan Penanggulangan Bencana Alam</t>
    </r>
  </si>
  <si>
    <r>
      <t>Bangunan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Pengembangan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Sumber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Air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dan Air Tanah</t>
    </r>
  </si>
  <si>
    <r>
      <t>Bangunan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Air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Bersih/Baku</t>
    </r>
  </si>
  <si>
    <r>
      <t>Bangunan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Air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Kotor</t>
    </r>
  </si>
  <si>
    <r>
      <t>Bangunan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Air</t>
    </r>
  </si>
  <si>
    <r>
      <t>Instalasi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Air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Minum/Air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Bersih</t>
    </r>
  </si>
  <si>
    <r>
      <t>Instalasi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Air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Kotor</t>
    </r>
  </si>
  <si>
    <r>
      <t>Instalasi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Pengolahan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Sampah</t>
    </r>
  </si>
  <si>
    <r>
      <t>Instalasi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Pengolahan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Bahan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Bangunan</t>
    </r>
  </si>
  <si>
    <r>
      <t>Instalasi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Pembangkit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Listrik</t>
    </r>
  </si>
  <si>
    <r>
      <t>Instalasi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Gardu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Listrik</t>
    </r>
  </si>
  <si>
    <r>
      <t>Instalasi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Pertahanan</t>
    </r>
  </si>
  <si>
    <r>
      <t>Instalasi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Gas</t>
    </r>
  </si>
  <si>
    <r>
      <t>Instalasi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Pengaman</t>
    </r>
  </si>
  <si>
    <r>
      <t>Jaringan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Air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Minum</t>
    </r>
  </si>
  <si>
    <r>
      <t>Jaringan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Listrik</t>
    </r>
  </si>
  <si>
    <r>
      <t>Jaringan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Telepon</t>
    </r>
  </si>
  <si>
    <r>
      <t>Jaringan</t>
    </r>
    <r>
      <rPr>
        <sz val="12"/>
        <color rgb="FF000000"/>
        <rFont val="Calibri"/>
        <family val="2"/>
        <scheme val="minor"/>
      </rPr>
      <t> </t>
    </r>
    <r>
      <rPr>
        <sz val="12"/>
        <color rgb="FF000000"/>
        <rFont val="Bookman Old Style"/>
        <family val="1"/>
      </rPr>
      <t>Gas</t>
    </r>
  </si>
  <si>
    <t>Masa Manfaat</t>
  </si>
  <si>
    <t>Penyusutan tahunan</t>
  </si>
  <si>
    <t>Jumlah tahun s.d 2013</t>
  </si>
  <si>
    <t>Besarnya Penyusutan 2013</t>
  </si>
  <si>
    <t>Jumlah tahun s.d 2014</t>
  </si>
  <si>
    <t>Besarnya Penyusutan SD 2014</t>
  </si>
  <si>
    <t>Besarnya penyusutan Th 2015</t>
  </si>
  <si>
    <t>Besarnya penyusutan Th 2016</t>
  </si>
  <si>
    <t>NILAI BUKU</t>
  </si>
  <si>
    <t>Kd Kelompok</t>
  </si>
  <si>
    <t>Besarnya penyusutan Th 2017</t>
  </si>
  <si>
    <t>Penyusutan s/d tahun 2017</t>
  </si>
  <si>
    <t>2007</t>
  </si>
  <si>
    <t>2008</t>
  </si>
  <si>
    <t>2015</t>
  </si>
  <si>
    <t>Penambahan dr KDP tahun Lalu</t>
  </si>
  <si>
    <t>3.11.01</t>
  </si>
  <si>
    <t>Penyusutan s/d 2017</t>
  </si>
  <si>
    <t>Besarnya Penyusutan s/d 2013</t>
  </si>
  <si>
    <t>Tidak disusukan Karena dibawah 6 bulan (kebijakan akuntansi)</t>
  </si>
  <si>
    <t>4.14.05</t>
  </si>
  <si>
    <t>4.14.01</t>
  </si>
  <si>
    <t>4.16.01</t>
  </si>
  <si>
    <t>Besarnya penyusutan s/d 2017</t>
  </si>
  <si>
    <t>BATU BIDUR 2 TON</t>
  </si>
  <si>
    <t>COP (CHEK OVER POINT)</t>
  </si>
  <si>
    <t>LANDASAN CAP TERA</t>
  </si>
  <si>
    <t>JENIS BARANG / NAMA BARANG</t>
  </si>
  <si>
    <t>NOMOR</t>
  </si>
  <si>
    <t>KODE BARANG</t>
  </si>
  <si>
    <t>REGISTER</t>
  </si>
  <si>
    <t>LUAS (M2)</t>
  </si>
  <si>
    <t>TAHUN PENGADAAN</t>
  </si>
  <si>
    <t>LETAK / LOKASI ALAMAT</t>
  </si>
  <si>
    <t>STATUS TANAH</t>
  </si>
  <si>
    <t>HAK</t>
  </si>
  <si>
    <t>SERTIFIKAT</t>
  </si>
  <si>
    <t>TANGGAL</t>
  </si>
  <si>
    <t>PENGGUNAAN</t>
  </si>
  <si>
    <t>HARGA (Rp)</t>
  </si>
  <si>
    <t>KET</t>
  </si>
  <si>
    <t>TANAH</t>
  </si>
  <si>
    <t>TANAH GEDUNG EKS. KANTOR DISPERINDAGKOP/JL. INDUSTRI</t>
  </si>
  <si>
    <t>DINAS KOPERASI, INDUSTRI DAN PERDAGANGAN</t>
  </si>
  <si>
    <t>KUANSING</t>
  </si>
  <si>
    <t>PERALATAN DAN MESIN</t>
  </si>
  <si>
    <t>ALAT - ALAT BERAT</t>
  </si>
  <si>
    <t>ALAT - ALAT ANGKUTAN</t>
  </si>
  <si>
    <t>ALAT - ALAT BENGKEL</t>
  </si>
  <si>
    <t>ALAT - ALAT PERTANIAN DAN PERTERNAKAN</t>
  </si>
  <si>
    <t>ALAT - ALAT KANTOR DAN RUMAH TANGGA</t>
  </si>
  <si>
    <t>ALAT - ALAT STUDIO DAN KOMUNIKASI</t>
  </si>
  <si>
    <t>ALAT - ALAT UKUR</t>
  </si>
  <si>
    <t>ALAT - ALAT KEDOKTERAN</t>
  </si>
  <si>
    <t>ALAT - ALAT LABORATORIUM</t>
  </si>
  <si>
    <t>ALAT - ALAT KEAMANAN</t>
  </si>
  <si>
    <t>02.03.01.02.04</t>
  </si>
  <si>
    <t>02.06.02.04.04</t>
  </si>
  <si>
    <t>02.06.04.07.06</t>
  </si>
  <si>
    <t>02.06.03.05.01</t>
  </si>
  <si>
    <t>02.06.02.06.39</t>
  </si>
  <si>
    <t>02.06.01.04.04</t>
  </si>
  <si>
    <t>02.07.01.01.03</t>
  </si>
  <si>
    <t>02.06.02.04.06</t>
  </si>
  <si>
    <t>02.06.02.01.31</t>
  </si>
  <si>
    <t>02.06.04.03.04</t>
  </si>
  <si>
    <t>02.06.02.01.27</t>
  </si>
  <si>
    <t xml:space="preserve">02.06.02.01.34 </t>
  </si>
  <si>
    <t>02.06.02.01.30</t>
  </si>
  <si>
    <t>02.06.02.01.28</t>
  </si>
  <si>
    <t xml:space="preserve">02.06.03.02.02 </t>
  </si>
  <si>
    <t>02.06.02.01.48</t>
  </si>
  <si>
    <t>02.06.04.01.04</t>
  </si>
  <si>
    <t>02.06.02.01.37</t>
  </si>
  <si>
    <t>02.06.02.01.10</t>
  </si>
  <si>
    <t xml:space="preserve">02.06.04.02.11 </t>
  </si>
  <si>
    <t>02.06.02.01.17</t>
  </si>
  <si>
    <t>02.06.02.01.13</t>
  </si>
  <si>
    <t>02.06.01.01.04</t>
  </si>
  <si>
    <t>02.06.01.01.02</t>
  </si>
  <si>
    <t>02.06.03.05.02</t>
  </si>
  <si>
    <t xml:space="preserve">02.06.02.01.15 </t>
  </si>
  <si>
    <t>02.06.03.05.03</t>
  </si>
  <si>
    <t>02.06.01.04.03</t>
  </si>
  <si>
    <t>02.06.02.01.49</t>
  </si>
  <si>
    <t>02.07.02.01.12</t>
  </si>
  <si>
    <t>02.06.02.06.03</t>
  </si>
  <si>
    <t>NOMOR REGISTER</t>
  </si>
  <si>
    <t>MERK / TYPE</t>
  </si>
  <si>
    <t>UKURAN / CC</t>
  </si>
  <si>
    <t>BAHAN</t>
  </si>
  <si>
    <t>TAHUN PEMBELIAN</t>
  </si>
  <si>
    <t>RANGKA</t>
  </si>
  <si>
    <t>MESIN</t>
  </si>
  <si>
    <t>POLISI</t>
  </si>
  <si>
    <t>ASAL USUL CARA PEROLEHAN</t>
  </si>
  <si>
    <t>KONSTRUKSI BANGUNAN</t>
  </si>
  <si>
    <t>BERTINGKAT / TIDAK</t>
  </si>
  <si>
    <t>BETON / TIDAK</t>
  </si>
  <si>
    <t>LUAS LANTAI (M2)</t>
  </si>
  <si>
    <t>DOKUMEN GEDUNG</t>
  </si>
  <si>
    <t>NOMOR KODE TANAH</t>
  </si>
  <si>
    <t>BANGUNAN GEDUNG</t>
  </si>
  <si>
    <t>KONSTRUKSI</t>
  </si>
  <si>
    <t>LEBAR (M)</t>
  </si>
  <si>
    <t>DOKUMEN</t>
  </si>
  <si>
    <t xml:space="preserve">JALAN, IRIGASI DAN JARINGAN </t>
  </si>
  <si>
    <t xml:space="preserve">JALAN DAN JEMBATAN </t>
  </si>
  <si>
    <t>BANGUNAN AIR (IRIGASI)</t>
  </si>
  <si>
    <t>BUKU PERPUSTAKAAN</t>
  </si>
  <si>
    <t>JUMLAH</t>
  </si>
  <si>
    <t>SPESIFIKASI</t>
  </si>
  <si>
    <t>ASAL DAERAH</t>
  </si>
  <si>
    <t>PENCIPTA</t>
  </si>
  <si>
    <t xml:space="preserve">JENIS </t>
  </si>
  <si>
    <t>UKURAN</t>
  </si>
  <si>
    <t>BANGUNAN (P, SP, D)</t>
  </si>
  <si>
    <t>TGL, BLN, THN MULAI</t>
  </si>
  <si>
    <t>NILAI KONTRAK (Rp)</t>
  </si>
  <si>
    <t>- PERENCANAAN KEGIATAN PEMBANGUNAN PASAR KOTO RAJO (DANA DAK)</t>
  </si>
  <si>
    <t>- PERENCANAAN KEGIATAN PEMBANGUNAN PASAR BUMI MULYA (DANA DAK)</t>
  </si>
  <si>
    <t>- PERENCANAAN KEGIATAN PEMBANGUNAN PASAR SUNGAI PAKU (DANA DAK)</t>
  </si>
  <si>
    <t>02.03.01.05.01</t>
  </si>
  <si>
    <t>HARYATI SINTA YUANA, SE</t>
  </si>
  <si>
    <t>NIP. 19730712 200701 2 002</t>
  </si>
  <si>
    <t>NIP. 19610904 198412 1 001</t>
  </si>
  <si>
    <t>TELUK KUANTAN, 29 DESEMBER 2017</t>
  </si>
  <si>
    <t xml:space="preserve">B. PERALATAN DAN MESIN </t>
  </si>
  <si>
    <t>C. GEDUNG DAN BANGUNAN</t>
  </si>
  <si>
    <t>BANGUNAN MONUMEN</t>
  </si>
  <si>
    <t>PEMBANGUNAN PASAR PUCUK RANTAU</t>
  </si>
  <si>
    <t>PEMBANGUNAN LOS PASAR JAKE</t>
  </si>
  <si>
    <t>A. PEMBANGUNAN LOS PASAR SUNGAI PAKU</t>
  </si>
  <si>
    <t>- PEMBANGUNAN LOS PASAR GERINGGING BARU (PEKERJAAN LANJUTAN)</t>
  </si>
  <si>
    <t xml:space="preserve"> - PEMBANGUNAN PAGAR PASAR KOTO RAJO</t>
  </si>
  <si>
    <t xml:space="preserve">   - PEMBANGUNAN, REHABILITASI/RENOVASI PASAR LUBUK JAMBI</t>
  </si>
  <si>
    <t xml:space="preserve">   - PEMBANGUNAN, REHABILITASI/RENOVASI PASAR PANGKALAN</t>
  </si>
  <si>
    <t>KARTU INVESTARIS BARANG (KIB)</t>
  </si>
  <si>
    <t>D. JALAN, IRIGASI DAN JARINGAN</t>
  </si>
  <si>
    <t>JARINGAN</t>
  </si>
  <si>
    <t>INSTALASI</t>
  </si>
  <si>
    <t>MENGETAHUI,</t>
  </si>
  <si>
    <t>SUMUR BOR</t>
  </si>
  <si>
    <t>BUKU DAN PERPUSTAKAAN</t>
  </si>
  <si>
    <t>BARANG BERCORAK KESENIAN/KEBUDAYAAN</t>
  </si>
  <si>
    <t xml:space="preserve">HEWAN/ TERNAK DAN TUMBUHAN </t>
  </si>
  <si>
    <t>F. KONSTRUKSI DALAM PENGERJAAN</t>
  </si>
  <si>
    <t>KODE LOKASI : 12.04.06.12.02.13.00</t>
  </si>
  <si>
    <t>KEPALA DINAS KOPERASI, UKM PERDAGANGAN DAN PERINDUSTRIAN</t>
  </si>
  <si>
    <t>02.06.02.06.18</t>
  </si>
  <si>
    <t>02.06.02.06.50</t>
  </si>
  <si>
    <t>02.06.02.06.20</t>
  </si>
  <si>
    <t>02.07.01.01.01</t>
  </si>
  <si>
    <t>02.07.01.03.24</t>
  </si>
  <si>
    <t>02.07.02.01.21</t>
  </si>
  <si>
    <t>02.07.01.01.82</t>
  </si>
  <si>
    <t>02.04.02.11.11</t>
  </si>
  <si>
    <t>02.04.02.04.06</t>
  </si>
  <si>
    <t>02.04.01.01.31</t>
  </si>
  <si>
    <t>02.04.02.01.22</t>
  </si>
  <si>
    <t>02.06.01.02.11</t>
  </si>
  <si>
    <t>02.06.01.04.12</t>
  </si>
  <si>
    <t>02.06.02.01.09</t>
  </si>
  <si>
    <t>02.06.03.01.01</t>
  </si>
  <si>
    <t>02.06.02.06.12</t>
  </si>
  <si>
    <t>02.06.03.06.04</t>
  </si>
  <si>
    <t>02.06.03.03.12</t>
  </si>
  <si>
    <t>02.06.01.04.14</t>
  </si>
  <si>
    <t>01.01.11.04.01</t>
  </si>
  <si>
    <t>01.01.11.02.01</t>
  </si>
  <si>
    <t>01.01.11.04.10</t>
  </si>
  <si>
    <t>01.01.11.02.02</t>
  </si>
  <si>
    <t>03.11.01.01.01</t>
  </si>
  <si>
    <t>03.11.01.09.01</t>
  </si>
  <si>
    <t>03.11.01.12.01</t>
  </si>
  <si>
    <t>03.11.01.16.01</t>
  </si>
  <si>
    <t>04.14.01.04.01</t>
  </si>
  <si>
    <t>04.14.05.02.02</t>
  </si>
  <si>
    <t>04.15.02.01.04</t>
  </si>
  <si>
    <t>02.04.03.01.77</t>
  </si>
  <si>
    <t>04.15.01.04.02</t>
  </si>
  <si>
    <t>04.15.01.03.04</t>
  </si>
  <si>
    <t>2013</t>
  </si>
  <si>
    <t>1988</t>
  </si>
  <si>
    <t>1976</t>
  </si>
  <si>
    <t>1978</t>
  </si>
  <si>
    <t>2012</t>
  </si>
  <si>
    <t>1981</t>
  </si>
  <si>
    <t xml:space="preserve">NO. </t>
  </si>
  <si>
    <t>JENIS BARANG/ NAMA BARANG</t>
  </si>
  <si>
    <t>KONDISI BANGUNAN/ BARANG  (B,KB,RB,)</t>
  </si>
  <si>
    <t>LETAK/ LOKASI ALAMAT</t>
  </si>
  <si>
    <t xml:space="preserve">ASAL USUL </t>
  </si>
  <si>
    <t>LUAS</t>
  </si>
  <si>
    <t>ASAL USUL</t>
  </si>
  <si>
    <t>PABRIK</t>
  </si>
  <si>
    <t>PANJANG (KM)</t>
  </si>
  <si>
    <t>LETAK / ALAMAT LOKASI</t>
  </si>
  <si>
    <t>KONDISI (B, KB, RB)</t>
  </si>
  <si>
    <t>BARANG BERCORAK KESENIAN/ KEBUDAYAAN</t>
  </si>
  <si>
    <t>HEWAN/ TERNAK DAN TUMBUHAN</t>
  </si>
  <si>
    <t>TAHUN CETAK/ PEMBELIAN</t>
  </si>
  <si>
    <t>JUDUL/ PENCIPTA</t>
  </si>
  <si>
    <t xml:space="preserve">KONSTRUKSI BANGUNAN </t>
  </si>
  <si>
    <t xml:space="preserve">KET </t>
  </si>
  <si>
    <t>03.11.01.12.04</t>
  </si>
  <si>
    <t>TELUK KUANTAN, 31 DESEMBER 2018</t>
  </si>
  <si>
    <t>KEPALA DINAS KOPERASI, UKM PERINDUSTRIAN DAN PERDAGANGAN</t>
  </si>
  <si>
    <t>Drs. AZHAR, MM</t>
  </si>
  <si>
    <t>NIP. 19680604 199203 1 005</t>
  </si>
  <si>
    <t>KARTU INVENTARIS BARANG (KIB) A</t>
  </si>
  <si>
    <t>02.04.03.09.10</t>
  </si>
  <si>
    <t>02.06.02.06.40</t>
  </si>
  <si>
    <t>02.06.02.01.34</t>
  </si>
  <si>
    <t>02.06.03.02.02</t>
  </si>
  <si>
    <t>Toyota New Hilux Doubel Cabin 2.4 G (4x4) M/T Diesel Vin 2019</t>
  </si>
  <si>
    <t xml:space="preserve">     - Dehumidifer</t>
  </si>
  <si>
    <t xml:space="preserve">     - AC 2 PK</t>
  </si>
  <si>
    <t xml:space="preserve">     - AC 1 PK</t>
  </si>
  <si>
    <t xml:space="preserve">     - Meja Untuk Sidang</t>
  </si>
  <si>
    <t xml:space="preserve">    - Tongkat Duga 2 x 2 meter </t>
  </si>
  <si>
    <t xml:space="preserve">    - Salib Sumbu </t>
  </si>
  <si>
    <t xml:space="preserve">    - Tool Set </t>
  </si>
  <si>
    <t xml:space="preserve">    - Tang Segel</t>
  </si>
  <si>
    <t xml:space="preserve">    - Landasan Cap Tanda Tera</t>
  </si>
  <si>
    <t xml:space="preserve">    - Neraca Tera Kelas A Kap. 75 kg</t>
  </si>
  <si>
    <t xml:space="preserve">    - Neraca Tera Kelas B Kap. 10 kg</t>
  </si>
  <si>
    <t xml:space="preserve">    - Neraca Tera Kelas C Kap. 1 kg</t>
  </si>
  <si>
    <t xml:space="preserve">    - Neraca Tera Kelas D Kap. 50 kg</t>
  </si>
  <si>
    <t xml:space="preserve">    - Neraca Tera Kelas E Kap. 1 g</t>
  </si>
  <si>
    <t>Alat Uji Meteran Kayu</t>
  </si>
  <si>
    <t>Alat Uji Takaran, Vemier, Caliper</t>
  </si>
  <si>
    <t>2019</t>
  </si>
  <si>
    <t>31/Kopdagrin-Dag/SP-KONT/VIII/2019</t>
  </si>
  <si>
    <t>19/Kopdagrin-Dag/SP-KONT/VIII/2019</t>
  </si>
  <si>
    <t>51/Kopdagrin-Dag/SP-KONT/IX/2019</t>
  </si>
  <si>
    <t>01/Kopdagrin-Dag/KONT/VII/2019</t>
  </si>
  <si>
    <t>55/Kopdagrin-Dag/SP-KONT/X/2019</t>
  </si>
  <si>
    <t>35/Kopdagrin-Dag/SP-KONT/VIII/2019</t>
  </si>
  <si>
    <t>47/Kopdagrin-Dag/SP-KONT/IX/2019</t>
  </si>
  <si>
    <t>11/Kopdagrin-Dag/SP-KONT/VIII/2019</t>
  </si>
  <si>
    <t>23/Kopdagrin-Dag/SP-KONT/VIII/2019</t>
  </si>
  <si>
    <t>39/Kopdagrin-Dag/SP-KONT/VIII/2019</t>
  </si>
  <si>
    <t>27/Kopdagrin-Dag/SP-KONT/VIII/2019</t>
  </si>
  <si>
    <t>43/Kopdagrin-Dag/SP-KONT/IX/2019</t>
  </si>
  <si>
    <t>15/Kopdagrin-Dag/SP-KONT/VIII/2019</t>
  </si>
  <si>
    <t>03/Kopdagrin-Dag/KONT/VII/2019</t>
  </si>
  <si>
    <t>02.04.03.11.16</t>
  </si>
  <si>
    <t>02.04.03.11.09</t>
  </si>
  <si>
    <t>02.09.01.11.04</t>
  </si>
  <si>
    <t>02.09.01.11.58</t>
  </si>
  <si>
    <t>02.09.01.12.30</t>
  </si>
  <si>
    <t>02.09.01.12.40</t>
  </si>
  <si>
    <t>RB</t>
  </si>
  <si>
    <t>MHYESL415YJ-503275</t>
  </si>
  <si>
    <t>61SA-1A-503275</t>
  </si>
  <si>
    <t>BM 1062 K</t>
  </si>
  <si>
    <t>Pinjam Pakai Polsek Kuantan Tengah</t>
  </si>
  <si>
    <t>MR0KR8CDXK120</t>
  </si>
  <si>
    <t>2OD-4697114</t>
  </si>
  <si>
    <t>P05324825D</t>
  </si>
  <si>
    <t>BM 8120 K</t>
  </si>
  <si>
    <t>BM 3309 K</t>
  </si>
  <si>
    <t>NEW VARIO CBS 155</t>
  </si>
  <si>
    <t>BM 3308 K</t>
  </si>
  <si>
    <t xml:space="preserve">    - Anak Timbangan M1 kap. 2 kg</t>
  </si>
  <si>
    <t xml:space="preserve">    - Anak Timbangan M1 kap. 5 kg</t>
  </si>
  <si>
    <t xml:space="preserve">    - Anak Timbangan M1 kap. 10 kg</t>
  </si>
  <si>
    <t xml:space="preserve">    - Anak Timbangan M1 kap. 20 kg</t>
  </si>
  <si>
    <t xml:space="preserve">    - Anak Timbangan Kelas M2 100 mg - 1 kg</t>
  </si>
  <si>
    <t xml:space="preserve">    - Anak Timbangan Kelas M2 kap. 2 kg</t>
  </si>
  <si>
    <t xml:space="preserve">    - Anak Timbangan Kelas M2 kap. 5 kg</t>
  </si>
  <si>
    <t xml:space="preserve">    - Anak Timbangan Kelas M2 kap. 10 kg</t>
  </si>
  <si>
    <t xml:space="preserve">    - Anak Timbangan Kelas M2 kap. 20 kg</t>
  </si>
  <si>
    <t xml:space="preserve">    - Anak Timbangan M2 kap. 20 kg (bidur)</t>
  </si>
  <si>
    <t xml:space="preserve">    - Anak Timbangan Kelas M2 (remidi) kap. 1 g - 1 kg</t>
  </si>
  <si>
    <t>02.04.03.09.13</t>
  </si>
  <si>
    <t>02.04.03.08.32</t>
  </si>
  <si>
    <t>02.04.02.08.21</t>
  </si>
  <si>
    <t>02.04.03.10.39</t>
  </si>
  <si>
    <t>02.04.03.10.30</t>
  </si>
  <si>
    <t>02.04.03.10.31</t>
  </si>
  <si>
    <t>02.04.03.10.35</t>
  </si>
  <si>
    <t xml:space="preserve">    - Anak Timbangan Kelas F2</t>
  </si>
  <si>
    <t xml:space="preserve">    - Anak Timbangan Kelas M1</t>
  </si>
  <si>
    <t xml:space="preserve">    - Anak Timbangan Kelas M1 (miligram) kap. 1 mg - 500 mg</t>
  </si>
  <si>
    <t xml:space="preserve">    - BUS Kelas III Kapasitas 5 Liter</t>
  </si>
  <si>
    <t xml:space="preserve">    - BUS Kelas III Kapasitas 10 Liter</t>
  </si>
  <si>
    <t xml:space="preserve">    - BUS Kelas III Kapasitas 20 Liter</t>
  </si>
  <si>
    <t>- Pengadaan Laptop</t>
  </si>
  <si>
    <t>- Pengadaan Note Book</t>
  </si>
  <si>
    <t>- Pengadaan Printer</t>
  </si>
  <si>
    <t>02.06.02.01.03</t>
  </si>
  <si>
    <t>02.07.03.22.01</t>
  </si>
  <si>
    <t>Campuran</t>
  </si>
  <si>
    <t>Stopwatch Daya Baca 0,01 s</t>
  </si>
  <si>
    <t>Lemping, Tangkai Pengait 10 kg</t>
  </si>
  <si>
    <t>Lemping Kelas M1 Kap. 5 kg</t>
  </si>
  <si>
    <t>Lemping Kelas M1 Kap. 10 kg</t>
  </si>
  <si>
    <t>Lemping Kelas M1 Kap. 20 kg</t>
  </si>
  <si>
    <t>Lemping Kelas M1 Kap. 25 kg</t>
  </si>
  <si>
    <t>Kaki Tiga Penggantungan Dacin Logam, Kotak Penyimpanan, Rantai</t>
  </si>
  <si>
    <t>Thermohyprometer</t>
  </si>
  <si>
    <t>Meja Tahan Getar</t>
  </si>
  <si>
    <t>Thermometer Digital</t>
  </si>
  <si>
    <t>02.09.01.63.83</t>
  </si>
  <si>
    <t>- Pembangunan Selasar Pasar Jake</t>
  </si>
  <si>
    <t xml:space="preserve">   - pembangunan los pasar pasir mas</t>
  </si>
  <si>
    <t xml:space="preserve">   - revitalisasi pasar pangean</t>
  </si>
  <si>
    <t xml:space="preserve">   - revitalisasi pasar baserah</t>
  </si>
  <si>
    <t xml:space="preserve">   - renovasi gedung pasar rakyat kec. kuantan tengah</t>
  </si>
  <si>
    <t xml:space="preserve">   - pembangunan paving blok pasar selasa desa jalur patah </t>
  </si>
  <si>
    <t xml:space="preserve">   - pembangunan pagar pasar kec. Kuantan hilir seberang </t>
  </si>
  <si>
    <t xml:space="preserve">   - renovasi los pasar lubuk jambi</t>
  </si>
  <si>
    <t xml:space="preserve">   - Renovasi los pasar muara lembu</t>
  </si>
  <si>
    <t xml:space="preserve">   - pembangunan los pasar sei buluh</t>
  </si>
  <si>
    <t xml:space="preserve">   - Renovasi los pasar suka maju kec. Singingi hilir</t>
  </si>
  <si>
    <t xml:space="preserve">   - pembangunan los pasar benai</t>
  </si>
  <si>
    <t>- Pembangunan Los Pasar Gunung Toar</t>
  </si>
  <si>
    <t xml:space="preserve">     - Pembangunan Pasar Gunung Toar</t>
  </si>
  <si>
    <t>Belanja DED Pasar Teluk Pauh</t>
  </si>
  <si>
    <t>Toyota Kijang/ Innova Luxury GMT</t>
  </si>
  <si>
    <t>MHFXW42G2E2300489</t>
  </si>
  <si>
    <t>ITR 7902326</t>
  </si>
  <si>
    <t>BM 1233 K</t>
  </si>
  <si>
    <t>Mutasi dari Setda</t>
  </si>
  <si>
    <t>PASAR TRADISIONAL BERBASIS MODERN</t>
  </si>
  <si>
    <t>640/KONT/CKTR-PA/2014/10.61</t>
  </si>
  <si>
    <t xml:space="preserve">APBD </t>
  </si>
  <si>
    <t>Mutasi Dari PUPR</t>
  </si>
  <si>
    <t>Teluk Kuantan</t>
  </si>
  <si>
    <t>Reklas dri KDP = 285.000.000</t>
  </si>
  <si>
    <t>DESA GUNUNG PASAR GUNUNG</t>
  </si>
  <si>
    <t>Teberau Panjang</t>
  </si>
  <si>
    <t>Surat Ket. Hibah</t>
  </si>
  <si>
    <t>a. Lubuk Ambacang</t>
  </si>
  <si>
    <t>Hak Pakai</t>
  </si>
  <si>
    <t>a. Serosah</t>
  </si>
  <si>
    <t>a. Mudik Ulo</t>
  </si>
  <si>
    <t>a. Desa Pangkalan</t>
  </si>
  <si>
    <t>a. Hibah</t>
  </si>
  <si>
    <t>a. Desa Muara Petai</t>
  </si>
  <si>
    <t>JL. PASIR PUTIH KOTO RAJO</t>
  </si>
  <si>
    <t>a. Koto Baru</t>
  </si>
  <si>
    <t>a. Petai</t>
  </si>
  <si>
    <t>a. Sungai Buluh</t>
  </si>
  <si>
    <t>a. Tanjung Pauh</t>
  </si>
  <si>
    <t>JL. DESA SUKARAJA</t>
  </si>
  <si>
    <t xml:space="preserve">Kuantan Sako </t>
  </si>
  <si>
    <t>Sako Marga Sari</t>
  </si>
  <si>
    <t>Hulu Teso</t>
  </si>
  <si>
    <t>Giri Sako</t>
  </si>
  <si>
    <t>Perhentian Luas</t>
  </si>
  <si>
    <t>a. Berita Acara Pelepasan Hak</t>
  </si>
  <si>
    <t>JL. KATIB SUTAN DESA PASAR</t>
  </si>
  <si>
    <t>JL. DUSUN 1 DESA KOMPE BERANGIN ( U/ PASAR)</t>
  </si>
  <si>
    <t>a. Jalur Patah</t>
  </si>
  <si>
    <t>JL. JEND. SUDIRMAN LUBUK JAMBI</t>
  </si>
  <si>
    <t>a.Kelurahan Lubuk Jambi</t>
  </si>
  <si>
    <t>a. Penyerahan Tanah</t>
  </si>
  <si>
    <t>Sungai Sirih</t>
  </si>
  <si>
    <t>Pasar Teluk Kuantan</t>
  </si>
  <si>
    <t>a. Koto Teluk Kuantan</t>
  </si>
  <si>
    <t>a. Pelepasan Hak</t>
  </si>
  <si>
    <t>Kopah</t>
  </si>
  <si>
    <t>Hibah Th. 1981</t>
  </si>
  <si>
    <t>DINAS KOPERASI, USAHA KECIL MENENGAH, PERINDUSTRIAN DAN PERDAGANGAN</t>
  </si>
  <si>
    <t>TELUK KUANTAN, 31 DESEMBER 2019</t>
  </si>
  <si>
    <t>BM 2028 K</t>
  </si>
  <si>
    <t>E. ASET TETAP LAINNYA</t>
  </si>
  <si>
    <t xml:space="preserve">              NO. KODE LOKASI : 12.04.06.12.02.13.00</t>
  </si>
  <si>
    <t>A. TANAH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</si>
</sst>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.00_);_(* \(#,##0.00\);_(* &quot;-&quot;_);_(@_)"/>
    <numFmt numFmtId="166" formatCode="_(* #,##0_);_(* \(#,##0\);_(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charset val="1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Bookman Old Style"/>
      <family val="1"/>
    </font>
    <font>
      <sz val="10.5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Bookman Old Style"/>
      <family val="1"/>
    </font>
    <font>
      <sz val="12"/>
      <color rgb="FF000000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sz val="8"/>
      <name val="Calibri"/>
      <family val="2"/>
      <scheme val="minor"/>
    </font>
    <font>
      <b/>
      <sz val="9"/>
      <color theme="1"/>
      <name val="Cambria"/>
      <family val="1"/>
      <scheme val="major"/>
    </font>
    <font>
      <b/>
      <u val="singleAccounting"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u val="singleAccounting"/>
      <sz val="10"/>
      <color theme="1"/>
      <name val="Cambria"/>
      <family val="1"/>
      <scheme val="major"/>
    </font>
    <font>
      <b/>
      <u/>
      <sz val="1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 val="singleAccounting"/>
      <sz val="11"/>
      <color theme="1"/>
      <name val="Cambria"/>
      <family val="1"/>
      <scheme val="major"/>
    </font>
    <font>
      <sz val="10"/>
      <color theme="0"/>
      <name val="Cambria"/>
      <family val="1"/>
      <scheme val="major"/>
    </font>
    <font>
      <u/>
      <sz val="11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000000"/>
      <name val="Cambria"/>
      <family val="1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  <font>
      <b/>
      <sz val="10"/>
      <color rgb="FF000000"/>
      <name val="Cambria"/>
      <family val="1"/>
    </font>
    <font>
      <b/>
      <u/>
      <sz val="11"/>
      <color rgb="FF000000"/>
      <name val="Cambria"/>
      <family val="1"/>
    </font>
    <font>
      <b/>
      <u/>
      <sz val="10"/>
      <color rgb="FF000000"/>
      <name val="Cambria"/>
      <family val="1"/>
    </font>
    <font>
      <b/>
      <sz val="20"/>
      <color theme="1"/>
      <name val="Cambria"/>
      <family val="1"/>
    </font>
    <font>
      <b/>
      <sz val="10"/>
      <color theme="1"/>
      <name val="Cambria"/>
      <family val="1"/>
    </font>
    <font>
      <b/>
      <sz val="9"/>
      <color theme="1"/>
      <name val="Cambria"/>
      <family val="1"/>
    </font>
    <font>
      <sz val="1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b/>
      <u/>
      <sz val="10"/>
      <color theme="1"/>
      <name val="Cambria"/>
      <family val="1"/>
    </font>
    <font>
      <b/>
      <sz val="11"/>
      <name val="Cambria"/>
      <family val="1"/>
      <scheme val="major"/>
    </font>
    <font>
      <b/>
      <sz val="10"/>
      <name val="Cambria"/>
      <family val="1"/>
      <scheme val="major"/>
    </font>
    <font>
      <sz val="11"/>
      <color theme="0"/>
      <name val="Cambria"/>
      <family val="1"/>
      <scheme val="major"/>
    </font>
    <font>
      <b/>
      <sz val="10"/>
      <color theme="0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u/>
      <sz val="11"/>
      <color theme="0"/>
      <name val="Cambria"/>
      <family val="1"/>
      <scheme val="major"/>
    </font>
    <font>
      <b/>
      <u/>
      <sz val="10"/>
      <color theme="0"/>
      <name val="Cambria"/>
      <family val="1"/>
      <scheme val="major"/>
    </font>
    <font>
      <b/>
      <sz val="11"/>
      <color theme="0"/>
      <name val="Cambria"/>
      <family val="1"/>
    </font>
    <font>
      <b/>
      <u/>
      <sz val="11"/>
      <color theme="0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D3E0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7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4F81BD"/>
      </left>
      <right/>
      <top/>
      <bottom/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D3E0EE"/>
      </bottom>
      <diagonal/>
    </border>
    <border>
      <left/>
      <right style="medium">
        <color rgb="FF4F81BD"/>
      </right>
      <top/>
      <bottom style="medium">
        <color rgb="FFD3E0EE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D3E0EE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</borders>
  <cellStyleXfs count="48">
    <xf numFmtId="0" fontId="0" fillId="0" borderId="0"/>
    <xf numFmtId="0" fontId="3" fillId="0" borderId="0"/>
    <xf numFmtId="0" fontId="4" fillId="0" borderId="0"/>
    <xf numFmtId="0" fontId="1" fillId="0" borderId="0"/>
    <xf numFmtId="41" fontId="7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9" fillId="2" borderId="0" applyNumberFormat="0" applyBorder="0" applyAlignment="0" applyProtection="0"/>
    <xf numFmtId="0" fontId="8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839">
    <xf numFmtId="0" fontId="0" fillId="0" borderId="0" xfId="0"/>
    <xf numFmtId="0" fontId="2" fillId="0" borderId="0" xfId="12" applyFont="1"/>
    <xf numFmtId="43" fontId="10" fillId="0" borderId="7" xfId="18" applyFont="1" applyBorder="1" applyAlignment="1">
      <alignment horizontal="center" vertical="center"/>
    </xf>
    <xf numFmtId="43" fontId="5" fillId="0" borderId="7" xfId="18" applyFont="1" applyBorder="1" applyAlignment="1">
      <alignment horizontal="center" vertical="center"/>
    </xf>
    <xf numFmtId="43" fontId="10" fillId="0" borderId="11" xfId="18" applyFont="1" applyBorder="1" applyAlignment="1">
      <alignment horizontal="center" vertical="center"/>
    </xf>
    <xf numFmtId="43" fontId="10" fillId="0" borderId="0" xfId="18" applyFont="1" applyBorder="1" applyAlignment="1">
      <alignment horizontal="center" vertical="center"/>
    </xf>
    <xf numFmtId="0" fontId="5" fillId="0" borderId="7" xfId="12" applyFont="1" applyBorder="1" applyAlignment="1">
      <alignment horizontal="left" vertical="top" wrapText="1"/>
    </xf>
    <xf numFmtId="0" fontId="5" fillId="0" borderId="7" xfId="12" applyFont="1" applyBorder="1" applyAlignment="1">
      <alignment horizontal="left" vertical="center"/>
    </xf>
    <xf numFmtId="0" fontId="10" fillId="0" borderId="11" xfId="12" applyFont="1" applyBorder="1" applyAlignment="1">
      <alignment vertical="center"/>
    </xf>
    <xf numFmtId="0" fontId="10" fillId="0" borderId="10" xfId="12" applyFont="1" applyBorder="1" applyAlignment="1">
      <alignment vertical="center"/>
    </xf>
    <xf numFmtId="0" fontId="10" fillId="3" borderId="0" xfId="3" applyFont="1" applyFill="1" applyAlignment="1"/>
    <xf numFmtId="0" fontId="11" fillId="3" borderId="0" xfId="3" applyFont="1" applyFill="1" applyAlignment="1"/>
    <xf numFmtId="0" fontId="10" fillId="0" borderId="7" xfId="12" applyFont="1" applyBorder="1" applyAlignment="1">
      <alignment horizontal="left" vertical="center"/>
    </xf>
    <xf numFmtId="0" fontId="5" fillId="0" borderId="7" xfId="12" applyFont="1" applyBorder="1" applyAlignment="1">
      <alignment vertical="center"/>
    </xf>
    <xf numFmtId="0" fontId="3" fillId="0" borderId="0" xfId="12"/>
    <xf numFmtId="0" fontId="10" fillId="0" borderId="13" xfId="12" applyFont="1" applyBorder="1" applyAlignment="1">
      <alignment horizontal="center" vertical="center"/>
    </xf>
    <xf numFmtId="0" fontId="10" fillId="0" borderId="7" xfId="12" applyFont="1" applyBorder="1" applyAlignment="1">
      <alignment horizontal="left" vertical="center" wrapText="1"/>
    </xf>
    <xf numFmtId="0" fontId="10" fillId="3" borderId="0" xfId="12" applyFont="1" applyFill="1"/>
    <xf numFmtId="0" fontId="10" fillId="3" borderId="0" xfId="3" applyFont="1" applyFill="1" applyAlignment="1">
      <alignment horizontal="center"/>
    </xf>
    <xf numFmtId="0" fontId="5" fillId="0" borderId="11" xfId="12" applyFont="1" applyBorder="1" applyAlignment="1">
      <alignment horizontal="left" vertical="center"/>
    </xf>
    <xf numFmtId="0" fontId="5" fillId="0" borderId="11" xfId="12" applyFont="1" applyBorder="1" applyAlignment="1">
      <alignment horizontal="center" vertical="center"/>
    </xf>
    <xf numFmtId="43" fontId="5" fillId="0" borderId="11" xfId="18" applyFont="1" applyBorder="1" applyAlignment="1">
      <alignment horizontal="center" vertical="center"/>
    </xf>
    <xf numFmtId="0" fontId="5" fillId="0" borderId="11" xfId="12" applyFont="1" applyBorder="1" applyAlignment="1">
      <alignment horizontal="left" vertical="top" wrapText="1"/>
    </xf>
    <xf numFmtId="0" fontId="2" fillId="3" borderId="0" xfId="3" applyFont="1" applyFill="1" applyAlignment="1"/>
    <xf numFmtId="0" fontId="2" fillId="0" borderId="0" xfId="12" applyFont="1" applyAlignment="1">
      <alignment vertical="center"/>
    </xf>
    <xf numFmtId="0" fontId="2" fillId="3" borderId="0" xfId="3" applyFont="1" applyFill="1"/>
    <xf numFmtId="0" fontId="2" fillId="3" borderId="0" xfId="12" applyFont="1" applyFill="1"/>
    <xf numFmtId="0" fontId="12" fillId="3" borderId="0" xfId="3" applyFont="1" applyFill="1" applyAlignment="1"/>
    <xf numFmtId="0" fontId="1" fillId="3" borderId="0" xfId="3" applyFont="1" applyFill="1" applyAlignment="1"/>
    <xf numFmtId="0" fontId="1" fillId="0" borderId="0" xfId="0" applyFont="1"/>
    <xf numFmtId="0" fontId="13" fillId="0" borderId="7" xfId="12" applyFont="1" applyBorder="1" applyAlignment="1">
      <alignment horizontal="center" vertical="center"/>
    </xf>
    <xf numFmtId="0" fontId="10" fillId="0" borderId="11" xfId="12" applyFont="1" applyBorder="1" applyAlignment="1">
      <alignment horizontal="left" vertical="center"/>
    </xf>
    <xf numFmtId="16" fontId="10" fillId="0" borderId="7" xfId="12" quotePrefix="1" applyNumberFormat="1" applyFont="1" applyBorder="1" applyAlignment="1">
      <alignment vertical="center"/>
    </xf>
    <xf numFmtId="16" fontId="10" fillId="0" borderId="7" xfId="12" quotePrefix="1" applyNumberFormat="1" applyFont="1" applyBorder="1" applyAlignment="1">
      <alignment horizontal="center" vertical="center"/>
    </xf>
    <xf numFmtId="0" fontId="1" fillId="3" borderId="0" xfId="3" applyFont="1" applyFill="1" applyAlignment="1">
      <alignment horizontal="center"/>
    </xf>
    <xf numFmtId="0" fontId="10" fillId="0" borderId="0" xfId="12" applyFont="1" applyAlignment="1">
      <alignment horizontal="center" vertical="center"/>
    </xf>
    <xf numFmtId="0" fontId="10" fillId="0" borderId="0" xfId="12" applyFont="1" applyAlignment="1">
      <alignment vertical="center"/>
    </xf>
    <xf numFmtId="0" fontId="10" fillId="0" borderId="1" xfId="12" applyFont="1" applyBorder="1" applyAlignment="1">
      <alignment horizontal="center" vertical="center"/>
    </xf>
    <xf numFmtId="0" fontId="10" fillId="0" borderId="7" xfId="12" applyFont="1" applyBorder="1" applyAlignment="1">
      <alignment horizontal="center" vertical="center"/>
    </xf>
    <xf numFmtId="0" fontId="10" fillId="0" borderId="11" xfId="12" applyFont="1" applyBorder="1" applyAlignment="1">
      <alignment horizontal="center" vertical="center"/>
    </xf>
    <xf numFmtId="0" fontId="10" fillId="0" borderId="5" xfId="12" applyFont="1" applyBorder="1" applyAlignment="1">
      <alignment horizontal="center" vertical="center"/>
    </xf>
    <xf numFmtId="0" fontId="10" fillId="0" borderId="6" xfId="12" applyFont="1" applyBorder="1" applyAlignment="1">
      <alignment horizontal="center" vertical="center"/>
    </xf>
    <xf numFmtId="0" fontId="10" fillId="0" borderId="7" xfId="12" applyFont="1" applyBorder="1" applyAlignment="1">
      <alignment vertical="center"/>
    </xf>
    <xf numFmtId="0" fontId="5" fillId="0" borderId="7" xfId="12" applyFont="1" applyBorder="1" applyAlignment="1">
      <alignment horizontal="center" vertical="center"/>
    </xf>
    <xf numFmtId="0" fontId="2" fillId="3" borderId="0" xfId="3" applyFont="1" applyFill="1" applyAlignment="1">
      <alignment horizontal="center"/>
    </xf>
    <xf numFmtId="0" fontId="10" fillId="0" borderId="2" xfId="12" applyFont="1" applyBorder="1" applyAlignment="1">
      <alignment horizontal="center" vertical="center"/>
    </xf>
    <xf numFmtId="0" fontId="10" fillId="0" borderId="3" xfId="12" applyFont="1" applyBorder="1" applyAlignment="1">
      <alignment horizontal="center" vertical="center"/>
    </xf>
    <xf numFmtId="0" fontId="10" fillId="0" borderId="9" xfId="12" applyFont="1" applyBorder="1" applyAlignment="1">
      <alignment horizontal="center" vertical="center"/>
    </xf>
    <xf numFmtId="0" fontId="10" fillId="0" borderId="0" xfId="12" applyFont="1" applyBorder="1" applyAlignment="1">
      <alignment horizontal="center" vertical="center"/>
    </xf>
    <xf numFmtId="41" fontId="0" fillId="0" borderId="0" xfId="25" applyFont="1"/>
    <xf numFmtId="41" fontId="0" fillId="0" borderId="0" xfId="25" applyNumberFormat="1" applyFont="1"/>
    <xf numFmtId="41" fontId="0" fillId="0" borderId="0" xfId="0" applyNumberFormat="1"/>
    <xf numFmtId="0" fontId="10" fillId="0" borderId="7" xfId="12" applyFont="1" applyBorder="1" applyAlignment="1">
      <alignment horizontal="center" vertical="center"/>
    </xf>
    <xf numFmtId="0" fontId="10" fillId="0" borderId="7" xfId="12" applyFont="1" applyBorder="1" applyAlignment="1">
      <alignment vertical="center"/>
    </xf>
    <xf numFmtId="0" fontId="5" fillId="0" borderId="7" xfId="12" applyFont="1" applyBorder="1" applyAlignment="1">
      <alignment horizontal="center" vertical="center"/>
    </xf>
    <xf numFmtId="0" fontId="14" fillId="4" borderId="15" xfId="26" applyFont="1" applyFill="1" applyBorder="1" applyAlignment="1">
      <alignment vertical="center" wrapText="1"/>
    </xf>
    <xf numFmtId="0" fontId="14" fillId="4" borderId="0" xfId="26" applyFont="1" applyFill="1" applyBorder="1" applyAlignment="1">
      <alignment vertical="center" wrapText="1"/>
    </xf>
    <xf numFmtId="0" fontId="14" fillId="4" borderId="16" xfId="26" applyFont="1" applyFill="1" applyBorder="1" applyAlignment="1">
      <alignment vertical="center" wrapText="1"/>
    </xf>
    <xf numFmtId="0" fontId="14" fillId="4" borderId="16" xfId="26" applyFont="1" applyFill="1" applyBorder="1" applyAlignment="1">
      <alignment horizontal="left" vertical="center" wrapText="1" indent="15"/>
    </xf>
    <xf numFmtId="0" fontId="14" fillId="0" borderId="16" xfId="26" applyFont="1" applyBorder="1" applyAlignment="1">
      <alignment horizontal="left" vertical="center" wrapText="1" indent="2"/>
    </xf>
    <xf numFmtId="0" fontId="1" fillId="0" borderId="0" xfId="26"/>
    <xf numFmtId="0" fontId="14" fillId="5" borderId="17" xfId="26" applyFont="1" applyFill="1" applyBorder="1" applyAlignment="1">
      <alignment vertical="center" wrapText="1"/>
    </xf>
    <xf numFmtId="0" fontId="14" fillId="5" borderId="18" xfId="26" applyFont="1" applyFill="1" applyBorder="1" applyAlignment="1">
      <alignment vertical="center" wrapText="1"/>
    </xf>
    <xf numFmtId="0" fontId="15" fillId="5" borderId="18" xfId="26" applyFont="1" applyFill="1" applyBorder="1" applyAlignment="1">
      <alignment vertical="center" wrapText="1"/>
    </xf>
    <xf numFmtId="0" fontId="14" fillId="0" borderId="19" xfId="26" applyFont="1" applyBorder="1" applyAlignment="1">
      <alignment vertical="center" wrapText="1"/>
    </xf>
    <xf numFmtId="0" fontId="14" fillId="0" borderId="20" xfId="26" applyFont="1" applyBorder="1" applyAlignment="1">
      <alignment vertical="center" wrapText="1"/>
    </xf>
    <xf numFmtId="0" fontId="15" fillId="0" borderId="20" xfId="26" applyFont="1" applyBorder="1" applyAlignment="1">
      <alignment vertical="center" wrapText="1"/>
    </xf>
    <xf numFmtId="0" fontId="17" fillId="5" borderId="17" xfId="26" applyFont="1" applyFill="1" applyBorder="1" applyAlignment="1">
      <alignment vertical="center" wrapText="1"/>
    </xf>
    <xf numFmtId="0" fontId="17" fillId="5" borderId="18" xfId="26" applyFont="1" applyFill="1" applyBorder="1" applyAlignment="1">
      <alignment vertical="center" wrapText="1"/>
    </xf>
    <xf numFmtId="0" fontId="17" fillId="5" borderId="18" xfId="26" applyFont="1" applyFill="1" applyBorder="1" applyAlignment="1">
      <alignment horizontal="left" vertical="center" wrapText="1" indent="5"/>
    </xf>
    <xf numFmtId="0" fontId="17" fillId="0" borderId="19" xfId="26" applyFont="1" applyBorder="1" applyAlignment="1">
      <alignment vertical="center" wrapText="1"/>
    </xf>
    <xf numFmtId="0" fontId="17" fillId="0" borderId="20" xfId="26" applyFont="1" applyBorder="1" applyAlignment="1">
      <alignment vertical="center" wrapText="1"/>
    </xf>
    <xf numFmtId="0" fontId="17" fillId="0" borderId="20" xfId="26" applyFont="1" applyBorder="1" applyAlignment="1">
      <alignment horizontal="left" vertical="center" wrapText="1" indent="5"/>
    </xf>
    <xf numFmtId="0" fontId="17" fillId="5" borderId="21" xfId="26" applyFont="1" applyFill="1" applyBorder="1" applyAlignment="1">
      <alignment vertical="center" wrapText="1"/>
    </xf>
    <xf numFmtId="0" fontId="17" fillId="5" borderId="16" xfId="26" applyFont="1" applyFill="1" applyBorder="1" applyAlignment="1">
      <alignment vertical="center" wrapText="1"/>
    </xf>
    <xf numFmtId="0" fontId="17" fillId="0" borderId="22" xfId="26" applyFont="1" applyBorder="1" applyAlignment="1">
      <alignment vertical="center" wrapText="1"/>
    </xf>
    <xf numFmtId="0" fontId="17" fillId="0" borderId="16" xfId="26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10" fillId="6" borderId="7" xfId="12" applyFont="1" applyFill="1" applyBorder="1" applyAlignment="1">
      <alignment horizontal="center" vertical="center"/>
    </xf>
    <xf numFmtId="0" fontId="5" fillId="6" borderId="7" xfId="12" applyFont="1" applyFill="1" applyBorder="1" applyAlignment="1">
      <alignment horizontal="left" vertical="center"/>
    </xf>
    <xf numFmtId="16" fontId="10" fillId="6" borderId="7" xfId="12" quotePrefix="1" applyNumberFormat="1" applyFont="1" applyFill="1" applyBorder="1" applyAlignment="1">
      <alignment vertical="center"/>
    </xf>
    <xf numFmtId="0" fontId="5" fillId="6" borderId="7" xfId="12" applyFont="1" applyFill="1" applyBorder="1" applyAlignment="1">
      <alignment horizontal="center" vertical="center"/>
    </xf>
    <xf numFmtId="43" fontId="5" fillId="6" borderId="7" xfId="18" applyFont="1" applyFill="1" applyBorder="1" applyAlignment="1">
      <alignment horizontal="center" vertical="center"/>
    </xf>
    <xf numFmtId="0" fontId="0" fillId="6" borderId="0" xfId="0" applyFill="1"/>
    <xf numFmtId="41" fontId="0" fillId="6" borderId="0" xfId="25" applyFont="1" applyFill="1"/>
    <xf numFmtId="0" fontId="19" fillId="0" borderId="0" xfId="0" applyFont="1"/>
    <xf numFmtId="0" fontId="20" fillId="0" borderId="0" xfId="12" applyFont="1" applyBorder="1" applyAlignment="1">
      <alignment horizontal="center" vertical="center"/>
    </xf>
    <xf numFmtId="41" fontId="19" fillId="0" borderId="0" xfId="25" applyFont="1" applyFill="1"/>
    <xf numFmtId="0" fontId="19" fillId="0" borderId="0" xfId="0" applyFont="1" applyFill="1"/>
    <xf numFmtId="0" fontId="22" fillId="3" borderId="0" xfId="3" applyFont="1" applyFill="1" applyAlignment="1"/>
    <xf numFmtId="0" fontId="22" fillId="0" borderId="0" xfId="12" applyFont="1" applyAlignment="1">
      <alignment vertical="center"/>
    </xf>
    <xf numFmtId="0" fontId="22" fillId="3" borderId="0" xfId="3" applyFont="1" applyFill="1"/>
    <xf numFmtId="0" fontId="23" fillId="3" borderId="0" xfId="3" applyFont="1" applyFill="1" applyAlignment="1"/>
    <xf numFmtId="0" fontId="22" fillId="3" borderId="0" xfId="12" applyFont="1" applyFill="1"/>
    <xf numFmtId="0" fontId="22" fillId="0" borderId="0" xfId="12" applyFont="1"/>
    <xf numFmtId="0" fontId="20" fillId="0" borderId="33" xfId="12" applyFont="1" applyBorder="1" applyAlignment="1">
      <alignment horizontal="left" vertical="center"/>
    </xf>
    <xf numFmtId="0" fontId="21" fillId="0" borderId="33" xfId="12" applyFont="1" applyBorder="1" applyAlignment="1">
      <alignment vertical="center"/>
    </xf>
    <xf numFmtId="0" fontId="21" fillId="0" borderId="33" xfId="12" applyFont="1" applyFill="1" applyBorder="1" applyAlignment="1">
      <alignment horizontal="left" vertical="center" wrapText="1"/>
    </xf>
    <xf numFmtId="0" fontId="21" fillId="0" borderId="33" xfId="12" applyFont="1" applyFill="1" applyBorder="1" applyAlignment="1">
      <alignment vertical="center"/>
    </xf>
    <xf numFmtId="0" fontId="20" fillId="0" borderId="34" xfId="12" applyFont="1" applyFill="1" applyBorder="1" applyAlignment="1">
      <alignment vertical="center"/>
    </xf>
    <xf numFmtId="0" fontId="20" fillId="0" borderId="35" xfId="12" applyFont="1" applyFill="1" applyBorder="1" applyAlignment="1">
      <alignment vertical="center"/>
    </xf>
    <xf numFmtId="0" fontId="20" fillId="0" borderId="36" xfId="12" applyFont="1" applyFill="1" applyBorder="1" applyAlignment="1">
      <alignment vertical="center"/>
    </xf>
    <xf numFmtId="0" fontId="20" fillId="0" borderId="36" xfId="12" applyFont="1" applyFill="1" applyBorder="1" applyAlignment="1">
      <alignment horizontal="center" vertical="center"/>
    </xf>
    <xf numFmtId="0" fontId="20" fillId="0" borderId="37" xfId="12" applyFont="1" applyFill="1" applyBorder="1" applyAlignment="1">
      <alignment vertical="center"/>
    </xf>
    <xf numFmtId="0" fontId="20" fillId="0" borderId="33" xfId="12" applyFont="1" applyFill="1" applyBorder="1" applyAlignment="1">
      <alignment vertical="center" wrapText="1"/>
    </xf>
    <xf numFmtId="0" fontId="21" fillId="0" borderId="33" xfId="12" applyFont="1" applyFill="1" applyBorder="1" applyAlignment="1">
      <alignment horizontal="center" vertical="center" wrapText="1"/>
    </xf>
    <xf numFmtId="0" fontId="21" fillId="0" borderId="33" xfId="12" applyFont="1" applyFill="1" applyBorder="1" applyAlignment="1">
      <alignment vertical="center" wrapText="1"/>
    </xf>
    <xf numFmtId="41" fontId="19" fillId="0" borderId="0" xfId="25" applyFont="1"/>
    <xf numFmtId="41" fontId="21" fillId="0" borderId="27" xfId="25" applyFont="1" applyFill="1" applyBorder="1" applyAlignment="1">
      <alignment vertical="center"/>
    </xf>
    <xf numFmtId="41" fontId="20" fillId="0" borderId="27" xfId="25" applyFont="1" applyFill="1" applyBorder="1" applyAlignment="1">
      <alignment vertical="center"/>
    </xf>
    <xf numFmtId="41" fontId="21" fillId="0" borderId="28" xfId="25" applyFont="1" applyFill="1" applyBorder="1" applyAlignment="1">
      <alignment vertical="center"/>
    </xf>
    <xf numFmtId="0" fontId="20" fillId="0" borderId="0" xfId="12" applyFont="1" applyAlignment="1">
      <alignment vertical="center"/>
    </xf>
    <xf numFmtId="0" fontId="20" fillId="0" borderId="0" xfId="12" applyFont="1" applyAlignment="1">
      <alignment horizontal="center" vertical="center"/>
    </xf>
    <xf numFmtId="0" fontId="20" fillId="0" borderId="0" xfId="12" applyFont="1" applyFill="1" applyAlignment="1">
      <alignment horizontal="center" vertical="center"/>
    </xf>
    <xf numFmtId="43" fontId="20" fillId="0" borderId="0" xfId="12" applyNumberFormat="1" applyFont="1" applyFill="1" applyAlignment="1">
      <alignment horizontal="center" vertical="center"/>
    </xf>
    <xf numFmtId="0" fontId="20" fillId="0" borderId="3" xfId="12" applyFont="1" applyFill="1" applyBorder="1" applyAlignment="1">
      <alignment horizontal="center" vertical="center"/>
    </xf>
    <xf numFmtId="0" fontId="20" fillId="0" borderId="0" xfId="12" applyFont="1" applyFill="1" applyBorder="1" applyAlignment="1">
      <alignment horizontal="center" vertical="center"/>
    </xf>
    <xf numFmtId="0" fontId="26" fillId="0" borderId="13" xfId="0" applyFont="1" applyFill="1" applyBorder="1"/>
    <xf numFmtId="0" fontId="26" fillId="0" borderId="13" xfId="0" applyFont="1" applyFill="1" applyBorder="1" applyAlignment="1">
      <alignment horizontal="right"/>
    </xf>
    <xf numFmtId="41" fontId="27" fillId="0" borderId="0" xfId="0" applyNumberFormat="1" applyFont="1" applyFill="1"/>
    <xf numFmtId="0" fontId="27" fillId="0" borderId="0" xfId="0" applyFont="1" applyFill="1"/>
    <xf numFmtId="41" fontId="19" fillId="0" borderId="0" xfId="0" applyNumberFormat="1" applyFont="1" applyFill="1"/>
    <xf numFmtId="0" fontId="22" fillId="0" borderId="0" xfId="0" applyFont="1" applyFill="1"/>
    <xf numFmtId="41" fontId="22" fillId="0" borderId="0" xfId="25" applyFont="1" applyFill="1"/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41" fontId="21" fillId="0" borderId="0" xfId="25" applyFont="1" applyFill="1" applyAlignment="1">
      <alignment vertical="center"/>
    </xf>
    <xf numFmtId="0" fontId="19" fillId="0" borderId="0" xfId="0" applyFont="1" applyFill="1" applyAlignment="1">
      <alignment horizontal="right"/>
    </xf>
    <xf numFmtId="165" fontId="21" fillId="0" borderId="0" xfId="0" applyNumberFormat="1" applyFont="1" applyFill="1" applyAlignment="1">
      <alignment vertical="center"/>
    </xf>
    <xf numFmtId="41" fontId="20" fillId="0" borderId="0" xfId="25" applyFont="1" applyFill="1" applyAlignment="1">
      <alignment vertical="center"/>
    </xf>
    <xf numFmtId="41" fontId="29" fillId="0" borderId="0" xfId="25" applyFont="1" applyFill="1" applyAlignment="1">
      <alignment vertical="center"/>
    </xf>
    <xf numFmtId="0" fontId="27" fillId="0" borderId="0" xfId="0" applyFont="1" applyFill="1" applyAlignment="1">
      <alignment horizontal="right"/>
    </xf>
    <xf numFmtId="43" fontId="19" fillId="0" borderId="0" xfId="0" applyNumberFormat="1" applyFont="1" applyFill="1"/>
    <xf numFmtId="43" fontId="20" fillId="0" borderId="0" xfId="18" applyFont="1" applyFill="1" applyBorder="1" applyAlignment="1">
      <alignment horizontal="center" vertical="center"/>
    </xf>
    <xf numFmtId="0" fontId="20" fillId="0" borderId="0" xfId="3" applyFont="1" applyFill="1" applyAlignment="1"/>
    <xf numFmtId="0" fontId="20" fillId="0" borderId="0" xfId="12" applyFont="1" applyFill="1" applyAlignment="1">
      <alignment vertical="center"/>
    </xf>
    <xf numFmtId="0" fontId="19" fillId="0" borderId="0" xfId="12" applyFont="1" applyFill="1"/>
    <xf numFmtId="0" fontId="20" fillId="0" borderId="0" xfId="3" applyFont="1" applyFill="1" applyAlignment="1">
      <alignment horizontal="center"/>
    </xf>
    <xf numFmtId="0" fontId="20" fillId="0" borderId="0" xfId="12" applyFont="1" applyFill="1"/>
    <xf numFmtId="0" fontId="22" fillId="0" borderId="0" xfId="3" applyFont="1" applyFill="1" applyAlignment="1"/>
    <xf numFmtId="0" fontId="22" fillId="0" borderId="0" xfId="12" applyFont="1" applyFill="1" applyAlignment="1">
      <alignment vertical="center"/>
    </xf>
    <xf numFmtId="0" fontId="22" fillId="0" borderId="0" xfId="3" applyFont="1" applyFill="1" applyAlignment="1">
      <alignment horizontal="center"/>
    </xf>
    <xf numFmtId="0" fontId="22" fillId="0" borderId="0" xfId="12" applyFont="1" applyFill="1"/>
    <xf numFmtId="0" fontId="19" fillId="0" borderId="0" xfId="3" applyFont="1" applyFill="1" applyAlignment="1"/>
    <xf numFmtId="0" fontId="23" fillId="0" borderId="0" xfId="3" applyFont="1" applyFill="1" applyAlignment="1"/>
    <xf numFmtId="0" fontId="30" fillId="0" borderId="0" xfId="3" applyFont="1" applyFill="1" applyAlignment="1"/>
    <xf numFmtId="0" fontId="22" fillId="0" borderId="0" xfId="12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12" applyFont="1" applyFill="1" applyAlignment="1">
      <alignment vertical="center" wrapText="1"/>
    </xf>
    <xf numFmtId="0" fontId="19" fillId="0" borderId="0" xfId="0" applyFont="1" applyFill="1" applyAlignment="1">
      <alignment wrapText="1"/>
    </xf>
    <xf numFmtId="0" fontId="21" fillId="0" borderId="0" xfId="12" applyFont="1" applyFill="1"/>
    <xf numFmtId="0" fontId="19" fillId="0" borderId="0" xfId="0" applyFont="1" applyFill="1" applyAlignment="1"/>
    <xf numFmtId="0" fontId="21" fillId="0" borderId="0" xfId="12" applyFont="1" applyFill="1" applyAlignment="1">
      <alignment vertical="center" wrapText="1"/>
    </xf>
    <xf numFmtId="41" fontId="21" fillId="0" borderId="0" xfId="25" applyFont="1" applyFill="1" applyAlignment="1">
      <alignment vertical="center" wrapText="1"/>
    </xf>
    <xf numFmtId="41" fontId="21" fillId="0" borderId="0" xfId="12" applyNumberFormat="1" applyFont="1" applyFill="1" applyAlignment="1">
      <alignment vertical="center" wrapText="1"/>
    </xf>
    <xf numFmtId="0" fontId="22" fillId="0" borderId="0" xfId="12" applyFont="1" applyAlignment="1">
      <alignment horizontal="center" vertical="center"/>
    </xf>
    <xf numFmtId="0" fontId="20" fillId="0" borderId="33" xfId="12" applyFont="1" applyBorder="1" applyAlignment="1">
      <alignment horizontal="center" vertical="center"/>
    </xf>
    <xf numFmtId="0" fontId="20" fillId="0" borderId="0" xfId="12" applyFont="1" applyAlignment="1">
      <alignment horizontal="center" vertical="center"/>
    </xf>
    <xf numFmtId="0" fontId="20" fillId="0" borderId="0" xfId="12" applyFont="1" applyFill="1" applyAlignment="1">
      <alignment horizontal="center" vertical="center"/>
    </xf>
    <xf numFmtId="0" fontId="20" fillId="0" borderId="0" xfId="12" applyFont="1" applyFill="1" applyAlignment="1">
      <alignment vertical="center"/>
    </xf>
    <xf numFmtId="0" fontId="22" fillId="3" borderId="0" xfId="3" applyFont="1" applyFill="1" applyAlignment="1">
      <alignment horizontal="center"/>
    </xf>
    <xf numFmtId="0" fontId="20" fillId="0" borderId="3" xfId="12" applyFont="1" applyFill="1" applyBorder="1" applyAlignment="1">
      <alignment horizontal="center" vertical="center"/>
    </xf>
    <xf numFmtId="0" fontId="20" fillId="0" borderId="3" xfId="12" applyFont="1" applyFill="1" applyBorder="1" applyAlignment="1">
      <alignment vertical="center"/>
    </xf>
    <xf numFmtId="0" fontId="22" fillId="0" borderId="0" xfId="0" applyFont="1"/>
    <xf numFmtId="0" fontId="21" fillId="0" borderId="26" xfId="12" applyFont="1" applyFill="1" applyBorder="1" applyAlignment="1">
      <alignment horizontal="left" vertical="center" wrapText="1"/>
    </xf>
    <xf numFmtId="0" fontId="21" fillId="0" borderId="26" xfId="12" applyFont="1" applyFill="1" applyBorder="1" applyAlignment="1">
      <alignment horizontal="center" vertical="center" wrapText="1"/>
    </xf>
    <xf numFmtId="0" fontId="21" fillId="0" borderId="26" xfId="12" applyFont="1" applyFill="1" applyBorder="1" applyAlignment="1">
      <alignment vertical="center" wrapText="1"/>
    </xf>
    <xf numFmtId="0" fontId="21" fillId="0" borderId="36" xfId="12" applyFont="1" applyFill="1" applyBorder="1" applyAlignment="1">
      <alignment horizontal="left" vertical="center" wrapText="1"/>
    </xf>
    <xf numFmtId="0" fontId="20" fillId="0" borderId="36" xfId="12" applyFont="1" applyFill="1" applyBorder="1" applyAlignment="1">
      <alignment vertical="center" wrapText="1"/>
    </xf>
    <xf numFmtId="0" fontId="21" fillId="0" borderId="36" xfId="12" applyFont="1" applyFill="1" applyBorder="1" applyAlignment="1">
      <alignment horizontal="center" vertical="center" wrapText="1"/>
    </xf>
    <xf numFmtId="0" fontId="21" fillId="0" borderId="36" xfId="12" applyFont="1" applyFill="1" applyBorder="1" applyAlignment="1">
      <alignment vertical="center" wrapText="1"/>
    </xf>
    <xf numFmtId="0" fontId="21" fillId="0" borderId="46" xfId="12" applyFont="1" applyFill="1" applyBorder="1" applyAlignment="1">
      <alignment horizontal="left" vertical="center" wrapText="1"/>
    </xf>
    <xf numFmtId="0" fontId="21" fillId="0" borderId="46" xfId="12" applyFont="1" applyFill="1" applyBorder="1" applyAlignment="1">
      <alignment horizontal="center" vertical="center" wrapText="1"/>
    </xf>
    <xf numFmtId="0" fontId="21" fillId="0" borderId="46" xfId="12" applyFont="1" applyFill="1" applyBorder="1" applyAlignment="1">
      <alignment vertical="center" wrapText="1"/>
    </xf>
    <xf numFmtId="0" fontId="26" fillId="0" borderId="6" xfId="0" applyFont="1" applyFill="1" applyBorder="1"/>
    <xf numFmtId="0" fontId="20" fillId="0" borderId="0" xfId="12" applyFont="1" applyFill="1" applyBorder="1" applyAlignment="1">
      <alignment vertical="center"/>
    </xf>
    <xf numFmtId="0" fontId="20" fillId="0" borderId="32" xfId="12" applyFont="1" applyFill="1" applyBorder="1" applyAlignment="1">
      <alignment horizontal="center" vertical="center"/>
    </xf>
    <xf numFmtId="0" fontId="20" fillId="0" borderId="33" xfId="12" applyFont="1" applyFill="1" applyBorder="1" applyAlignment="1">
      <alignment horizontal="center" vertical="center"/>
    </xf>
    <xf numFmtId="0" fontId="20" fillId="0" borderId="34" xfId="12" applyFont="1" applyFill="1" applyBorder="1" applyAlignment="1">
      <alignment horizontal="center" vertical="center"/>
    </xf>
    <xf numFmtId="0" fontId="20" fillId="0" borderId="33" xfId="12" applyFont="1" applyFill="1" applyBorder="1" applyAlignment="1">
      <alignment horizontal="left" vertical="center" wrapText="1"/>
    </xf>
    <xf numFmtId="0" fontId="21" fillId="0" borderId="33" xfId="12" applyFont="1" applyFill="1" applyBorder="1" applyAlignment="1">
      <alignment horizontal="left" vertical="top" wrapText="1"/>
    </xf>
    <xf numFmtId="0" fontId="20" fillId="0" borderId="32" xfId="12" applyFont="1" applyFill="1" applyBorder="1" applyAlignment="1">
      <alignment horizontal="left" vertical="center" wrapText="1"/>
    </xf>
    <xf numFmtId="0" fontId="20" fillId="0" borderId="33" xfId="12" applyFont="1" applyFill="1" applyBorder="1" applyAlignment="1">
      <alignment horizontal="center" vertical="center" wrapText="1"/>
    </xf>
    <xf numFmtId="43" fontId="20" fillId="0" borderId="33" xfId="18" applyFont="1" applyFill="1" applyBorder="1" applyAlignment="1">
      <alignment horizontal="center" vertical="center" wrapText="1"/>
    </xf>
    <xf numFmtId="0" fontId="20" fillId="0" borderId="34" xfId="12" applyFont="1" applyFill="1" applyBorder="1" applyAlignment="1">
      <alignment horizontal="center" vertical="center" wrapText="1"/>
    </xf>
    <xf numFmtId="0" fontId="28" fillId="0" borderId="33" xfId="12" applyFont="1" applyFill="1" applyBorder="1" applyAlignment="1">
      <alignment horizontal="center" vertical="center" wrapText="1"/>
    </xf>
    <xf numFmtId="43" fontId="21" fillId="0" borderId="33" xfId="18" applyFont="1" applyFill="1" applyBorder="1" applyAlignment="1">
      <alignment horizontal="center" vertical="center" wrapText="1"/>
    </xf>
    <xf numFmtId="0" fontId="21" fillId="0" borderId="34" xfId="12" applyFont="1" applyFill="1" applyBorder="1" applyAlignment="1">
      <alignment horizontal="center" vertical="center" wrapText="1"/>
    </xf>
    <xf numFmtId="0" fontId="20" fillId="0" borderId="35" xfId="12" applyFont="1" applyFill="1" applyBorder="1" applyAlignment="1">
      <alignment horizontal="center" vertical="center" wrapText="1"/>
    </xf>
    <xf numFmtId="0" fontId="20" fillId="0" borderId="36" xfId="12" applyFont="1" applyFill="1" applyBorder="1" applyAlignment="1">
      <alignment horizontal="center" vertical="center" wrapText="1"/>
    </xf>
    <xf numFmtId="43" fontId="20" fillId="0" borderId="36" xfId="18" applyFont="1" applyFill="1" applyBorder="1" applyAlignment="1">
      <alignment horizontal="center" vertical="center" wrapText="1"/>
    </xf>
    <xf numFmtId="0" fontId="20" fillId="0" borderId="37" xfId="12" applyFont="1" applyFill="1" applyBorder="1" applyAlignment="1">
      <alignment horizontal="center" vertical="center" wrapText="1"/>
    </xf>
    <xf numFmtId="0" fontId="22" fillId="3" borderId="0" xfId="3" applyFont="1" applyFill="1" applyAlignment="1">
      <alignment horizontal="center"/>
    </xf>
    <xf numFmtId="0" fontId="20" fillId="0" borderId="0" xfId="12" applyFont="1" applyFill="1" applyAlignment="1">
      <alignment horizontal="center" vertical="center"/>
    </xf>
    <xf numFmtId="0" fontId="20" fillId="0" borderId="0" xfId="12" applyFont="1" applyFill="1" applyAlignment="1">
      <alignment vertical="center"/>
    </xf>
    <xf numFmtId="16" fontId="21" fillId="0" borderId="33" xfId="12" quotePrefix="1" applyNumberFormat="1" applyFont="1" applyFill="1" applyBorder="1" applyAlignment="1">
      <alignment vertical="center" wrapText="1"/>
    </xf>
    <xf numFmtId="16" fontId="21" fillId="0" borderId="33" xfId="12" quotePrefix="1" applyNumberFormat="1" applyFont="1" applyFill="1" applyBorder="1" applyAlignment="1">
      <alignment horizontal="center" vertical="center" wrapText="1"/>
    </xf>
    <xf numFmtId="0" fontId="20" fillId="0" borderId="26" xfId="12" applyFont="1" applyFill="1" applyBorder="1" applyAlignment="1">
      <alignment horizontal="center" vertical="center" wrapText="1"/>
    </xf>
    <xf numFmtId="43" fontId="21" fillId="0" borderId="26" xfId="18" applyFont="1" applyFill="1" applyBorder="1" applyAlignment="1">
      <alignment horizontal="center" vertical="center" wrapText="1"/>
    </xf>
    <xf numFmtId="0" fontId="21" fillId="0" borderId="43" xfId="12" applyFont="1" applyFill="1" applyBorder="1" applyAlignment="1">
      <alignment horizontal="center" vertical="center" wrapText="1"/>
    </xf>
    <xf numFmtId="43" fontId="21" fillId="0" borderId="36" xfId="18" applyFont="1" applyFill="1" applyBorder="1" applyAlignment="1">
      <alignment horizontal="center" vertical="center" wrapText="1"/>
    </xf>
    <xf numFmtId="0" fontId="21" fillId="0" borderId="37" xfId="12" applyFont="1" applyFill="1" applyBorder="1" applyAlignment="1">
      <alignment horizontal="center" vertical="center" wrapText="1"/>
    </xf>
    <xf numFmtId="0" fontId="20" fillId="0" borderId="42" xfId="12" applyFont="1" applyFill="1" applyBorder="1" applyAlignment="1">
      <alignment horizontal="left" vertical="center" wrapText="1"/>
    </xf>
    <xf numFmtId="0" fontId="20" fillId="0" borderId="26" xfId="12" applyFont="1" applyFill="1" applyBorder="1" applyAlignment="1">
      <alignment horizontal="left" vertical="center" wrapText="1"/>
    </xf>
    <xf numFmtId="41" fontId="32" fillId="0" borderId="0" xfId="0" applyNumberFormat="1" applyFont="1" applyFill="1"/>
    <xf numFmtId="0" fontId="32" fillId="0" borderId="0" xfId="0" applyFont="1" applyFill="1"/>
    <xf numFmtId="43" fontId="21" fillId="0" borderId="33" xfId="22" applyFont="1" applyFill="1" applyBorder="1" applyAlignment="1">
      <alignment horizontal="center" vertical="center"/>
    </xf>
    <xf numFmtId="0" fontId="20" fillId="0" borderId="33" xfId="12" applyFont="1" applyFill="1" applyBorder="1" applyAlignment="1">
      <alignment horizontal="left" vertical="center"/>
    </xf>
    <xf numFmtId="0" fontId="21" fillId="0" borderId="33" xfId="12" applyFont="1" applyFill="1" applyBorder="1" applyAlignment="1">
      <alignment horizontal="center" vertical="center"/>
    </xf>
    <xf numFmtId="0" fontId="21" fillId="0" borderId="34" xfId="12" applyFont="1" applyFill="1" applyBorder="1" applyAlignment="1">
      <alignment vertical="center"/>
    </xf>
    <xf numFmtId="0" fontId="21" fillId="0" borderId="33" xfId="12" applyFont="1" applyFill="1" applyBorder="1" applyAlignment="1">
      <alignment horizontal="left" vertical="center"/>
    </xf>
    <xf numFmtId="0" fontId="21" fillId="0" borderId="32" xfId="12" applyFont="1" applyFill="1" applyBorder="1" applyAlignment="1">
      <alignment vertical="center"/>
    </xf>
    <xf numFmtId="0" fontId="20" fillId="0" borderId="33" xfId="12" applyFont="1" applyFill="1" applyBorder="1" applyAlignment="1">
      <alignment vertical="center"/>
    </xf>
    <xf numFmtId="43" fontId="21" fillId="0" borderId="33" xfId="22" applyFont="1" applyFill="1" applyBorder="1" applyAlignment="1">
      <alignment horizontal="center" vertical="center" wrapText="1"/>
    </xf>
    <xf numFmtId="41" fontId="19" fillId="0" borderId="0" xfId="25" applyFont="1" applyFill="1" applyAlignment="1">
      <alignment wrapText="1"/>
    </xf>
    <xf numFmtId="0" fontId="21" fillId="0" borderId="34" xfId="12" applyFont="1" applyFill="1" applyBorder="1" applyAlignment="1">
      <alignment vertical="center" wrapText="1"/>
    </xf>
    <xf numFmtId="41" fontId="19" fillId="0" borderId="0" xfId="0" applyNumberFormat="1" applyFont="1" applyFill="1" applyAlignment="1">
      <alignment wrapText="1"/>
    </xf>
    <xf numFmtId="41" fontId="32" fillId="0" borderId="0" xfId="0" applyNumberFormat="1" applyFont="1" applyFill="1" applyAlignment="1">
      <alignment wrapText="1"/>
    </xf>
    <xf numFmtId="0" fontId="32" fillId="0" borderId="0" xfId="0" applyFont="1" applyFill="1" applyAlignment="1">
      <alignment wrapText="1"/>
    </xf>
    <xf numFmtId="43" fontId="33" fillId="0" borderId="34" xfId="12" applyNumberFormat="1" applyFont="1" applyFill="1" applyBorder="1" applyAlignment="1">
      <alignment vertical="center" wrapText="1"/>
    </xf>
    <xf numFmtId="0" fontId="19" fillId="0" borderId="32" xfId="0" applyFont="1" applyFill="1" applyBorder="1" applyAlignment="1">
      <alignment vertical="center" wrapText="1"/>
    </xf>
    <xf numFmtId="0" fontId="21" fillId="0" borderId="0" xfId="0" applyFont="1" applyFill="1" applyAlignment="1">
      <alignment vertical="center" wrapText="1"/>
    </xf>
    <xf numFmtId="41" fontId="21" fillId="0" borderId="27" xfId="25" applyFont="1" applyFill="1" applyBorder="1" applyAlignment="1">
      <alignment vertical="center" wrapText="1"/>
    </xf>
    <xf numFmtId="0" fontId="19" fillId="0" borderId="0" xfId="0" applyFont="1" applyFill="1" applyAlignment="1">
      <alignment horizontal="right" wrapText="1"/>
    </xf>
    <xf numFmtId="165" fontId="21" fillId="0" borderId="0" xfId="0" applyNumberFormat="1" applyFont="1" applyFill="1" applyAlignment="1">
      <alignment vertical="center" wrapText="1"/>
    </xf>
    <xf numFmtId="0" fontId="21" fillId="0" borderId="33" xfId="0" applyFont="1" applyFill="1" applyBorder="1" applyAlignment="1">
      <alignment horizontal="center" vertical="center" wrapText="1"/>
    </xf>
    <xf numFmtId="15" fontId="21" fillId="0" borderId="33" xfId="0" quotePrefix="1" applyNumberFormat="1" applyFont="1" applyFill="1" applyBorder="1" applyAlignment="1">
      <alignment horizontal="center" vertical="center" wrapText="1"/>
    </xf>
    <xf numFmtId="14" fontId="21" fillId="0" borderId="33" xfId="0" quotePrefix="1" applyNumberFormat="1" applyFont="1" applyFill="1" applyBorder="1" applyAlignment="1">
      <alignment horizontal="center" vertical="center" wrapText="1"/>
    </xf>
    <xf numFmtId="0" fontId="21" fillId="0" borderId="33" xfId="12" quotePrefix="1" applyFont="1" applyFill="1" applyBorder="1" applyAlignment="1">
      <alignment vertical="center" wrapText="1"/>
    </xf>
    <xf numFmtId="0" fontId="21" fillId="0" borderId="32" xfId="12" applyFont="1" applyFill="1" applyBorder="1" applyAlignment="1">
      <alignment vertical="center" wrapText="1"/>
    </xf>
    <xf numFmtId="0" fontId="20" fillId="0" borderId="32" xfId="12" applyFont="1" applyFill="1" applyBorder="1" applyAlignment="1">
      <alignment vertical="center" wrapText="1"/>
    </xf>
    <xf numFmtId="0" fontId="21" fillId="0" borderId="35" xfId="12" applyFont="1" applyFill="1" applyBorder="1" applyAlignment="1">
      <alignment vertical="center" wrapText="1"/>
    </xf>
    <xf numFmtId="43" fontId="21" fillId="0" borderId="36" xfId="22" applyFont="1" applyFill="1" applyBorder="1" applyAlignment="1">
      <alignment horizontal="center" vertical="center" wrapText="1"/>
    </xf>
    <xf numFmtId="0" fontId="21" fillId="0" borderId="37" xfId="12" applyFont="1" applyFill="1" applyBorder="1" applyAlignment="1">
      <alignment vertical="center" wrapText="1"/>
    </xf>
    <xf numFmtId="0" fontId="19" fillId="0" borderId="33" xfId="0" applyFont="1" applyFill="1" applyBorder="1" applyAlignment="1">
      <alignment vertical="center" wrapText="1"/>
    </xf>
    <xf numFmtId="0" fontId="19" fillId="0" borderId="33" xfId="0" quotePrefix="1" applyFont="1" applyFill="1" applyBorder="1" applyAlignment="1">
      <alignment vertical="center" wrapText="1"/>
    </xf>
    <xf numFmtId="0" fontId="19" fillId="0" borderId="34" xfId="0" applyFont="1" applyFill="1" applyBorder="1" applyAlignment="1">
      <alignment vertical="center" wrapText="1"/>
    </xf>
    <xf numFmtId="0" fontId="19" fillId="0" borderId="42" xfId="0" applyFont="1" applyFill="1" applyBorder="1" applyAlignment="1">
      <alignment vertical="center" wrapText="1"/>
    </xf>
    <xf numFmtId="15" fontId="21" fillId="0" borderId="26" xfId="0" quotePrefix="1" applyNumberFormat="1" applyFont="1" applyFill="1" applyBorder="1" applyAlignment="1">
      <alignment horizontal="center" vertical="center" wrapText="1"/>
    </xf>
    <xf numFmtId="43" fontId="21" fillId="0" borderId="26" xfId="22" applyFont="1" applyFill="1" applyBorder="1" applyAlignment="1">
      <alignment horizontal="center" vertical="center" wrapText="1"/>
    </xf>
    <xf numFmtId="0" fontId="19" fillId="0" borderId="43" xfId="0" applyFont="1" applyFill="1" applyBorder="1" applyAlignment="1">
      <alignment vertical="center" wrapText="1"/>
    </xf>
    <xf numFmtId="0" fontId="19" fillId="0" borderId="35" xfId="0" applyFont="1" applyFill="1" applyBorder="1" applyAlignment="1">
      <alignment vertical="center" wrapText="1"/>
    </xf>
    <xf numFmtId="15" fontId="21" fillId="0" borderId="36" xfId="0" quotePrefix="1" applyNumberFormat="1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 vertical="center" wrapText="1"/>
    </xf>
    <xf numFmtId="41" fontId="34" fillId="0" borderId="0" xfId="0" applyNumberFormat="1" applyFont="1" applyFill="1"/>
    <xf numFmtId="0" fontId="34" fillId="0" borderId="0" xfId="0" applyFont="1" applyFill="1"/>
    <xf numFmtId="165" fontId="21" fillId="0" borderId="33" xfId="25" applyNumberFormat="1" applyFont="1" applyFill="1" applyBorder="1" applyAlignment="1">
      <alignment horizontal="center" vertical="center" wrapText="1"/>
    </xf>
    <xf numFmtId="41" fontId="21" fillId="0" borderId="33" xfId="25" applyFont="1" applyFill="1" applyBorder="1" applyAlignment="1">
      <alignment horizontal="center" vertical="center"/>
    </xf>
    <xf numFmtId="0" fontId="21" fillId="0" borderId="32" xfId="12" applyFont="1" applyFill="1" applyBorder="1" applyAlignment="1">
      <alignment horizontal="left" vertical="center" wrapText="1"/>
    </xf>
    <xf numFmtId="0" fontId="21" fillId="0" borderId="33" xfId="0" applyFont="1" applyFill="1" applyBorder="1" applyAlignment="1">
      <alignment vertical="center" wrapText="1"/>
    </xf>
    <xf numFmtId="0" fontId="21" fillId="0" borderId="0" xfId="3" applyFont="1" applyFill="1" applyAlignment="1"/>
    <xf numFmtId="41" fontId="21" fillId="0" borderId="33" xfId="25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vertical="center"/>
    </xf>
    <xf numFmtId="0" fontId="19" fillId="3" borderId="0" xfId="3" applyFont="1" applyFill="1" applyAlignment="1"/>
    <xf numFmtId="0" fontId="19" fillId="3" borderId="0" xfId="12" applyFont="1" applyFill="1" applyAlignment="1"/>
    <xf numFmtId="0" fontId="21" fillId="0" borderId="33" xfId="12" applyFont="1" applyBorder="1" applyAlignment="1">
      <alignment horizontal="center" vertical="center"/>
    </xf>
    <xf numFmtId="43" fontId="21" fillId="0" borderId="33" xfId="19" applyFont="1" applyBorder="1" applyAlignment="1">
      <alignment horizontal="center" vertical="center"/>
    </xf>
    <xf numFmtId="0" fontId="20" fillId="0" borderId="36" xfId="12" applyFont="1" applyBorder="1" applyAlignment="1">
      <alignment horizontal="center" vertical="center"/>
    </xf>
    <xf numFmtId="41" fontId="20" fillId="0" borderId="34" xfId="25" applyFont="1" applyFill="1" applyBorder="1" applyAlignment="1">
      <alignment vertical="center"/>
    </xf>
    <xf numFmtId="41" fontId="21" fillId="0" borderId="34" xfId="25" applyFont="1" applyFill="1" applyBorder="1" applyAlignment="1">
      <alignment vertical="center" wrapText="1"/>
    </xf>
    <xf numFmtId="0" fontId="20" fillId="0" borderId="35" xfId="12" applyFont="1" applyFill="1" applyBorder="1" applyAlignment="1">
      <alignment vertical="center" wrapText="1"/>
    </xf>
    <xf numFmtId="0" fontId="20" fillId="0" borderId="50" xfId="12" applyFont="1" applyFill="1" applyBorder="1" applyAlignment="1">
      <alignment horizontal="center" vertical="center"/>
    </xf>
    <xf numFmtId="0" fontId="20" fillId="0" borderId="51" xfId="12" applyFont="1" applyFill="1" applyBorder="1" applyAlignment="1">
      <alignment horizontal="center" vertical="center"/>
    </xf>
    <xf numFmtId="165" fontId="20" fillId="0" borderId="33" xfId="12" applyNumberFormat="1" applyFont="1" applyFill="1" applyBorder="1" applyAlignment="1">
      <alignment horizontal="center" vertical="center"/>
    </xf>
    <xf numFmtId="0" fontId="22" fillId="3" borderId="0" xfId="12" applyFont="1" applyFill="1" applyAlignment="1"/>
    <xf numFmtId="165" fontId="20" fillId="0" borderId="34" xfId="25" applyNumberFormat="1" applyFont="1" applyFill="1" applyBorder="1" applyAlignment="1">
      <alignment horizontal="center" vertical="center" wrapText="1"/>
    </xf>
    <xf numFmtId="165" fontId="20" fillId="0" borderId="33" xfId="25" applyNumberFormat="1" applyFont="1" applyFill="1" applyBorder="1" applyAlignment="1">
      <alignment horizontal="center" vertical="center" wrapText="1"/>
    </xf>
    <xf numFmtId="0" fontId="20" fillId="0" borderId="32" xfId="12" applyFont="1" applyFill="1" applyBorder="1" applyAlignment="1">
      <alignment horizontal="center" vertical="center"/>
    </xf>
    <xf numFmtId="0" fontId="20" fillId="0" borderId="33" xfId="12" applyFont="1" applyFill="1" applyBorder="1" applyAlignment="1">
      <alignment horizontal="center" vertical="center"/>
    </xf>
    <xf numFmtId="0" fontId="20" fillId="0" borderId="33" xfId="12" applyFont="1" applyFill="1" applyBorder="1" applyAlignment="1">
      <alignment horizontal="center" vertical="center" wrapText="1"/>
    </xf>
    <xf numFmtId="0" fontId="20" fillId="0" borderId="34" xfId="12" applyFont="1" applyFill="1" applyBorder="1" applyAlignment="1">
      <alignment horizontal="center" vertical="center"/>
    </xf>
    <xf numFmtId="0" fontId="20" fillId="0" borderId="32" xfId="12" applyFont="1" applyFill="1" applyBorder="1" applyAlignment="1">
      <alignment horizontal="center" vertical="center" wrapText="1"/>
    </xf>
    <xf numFmtId="0" fontId="21" fillId="0" borderId="32" xfId="12" applyFont="1" applyFill="1" applyBorder="1" applyAlignment="1">
      <alignment horizontal="center" vertical="center" wrapText="1"/>
    </xf>
    <xf numFmtId="0" fontId="21" fillId="0" borderId="42" xfId="12" applyFont="1" applyFill="1" applyBorder="1" applyAlignment="1">
      <alignment horizontal="center" vertical="center" wrapText="1"/>
    </xf>
    <xf numFmtId="0" fontId="20" fillId="0" borderId="35" xfId="12" applyFont="1" applyFill="1" applyBorder="1" applyAlignment="1">
      <alignment horizontal="left" vertical="center" wrapText="1"/>
    </xf>
    <xf numFmtId="0" fontId="20" fillId="0" borderId="36" xfId="12" applyFont="1" applyFill="1" applyBorder="1" applyAlignment="1">
      <alignment horizontal="left" vertical="center" wrapText="1"/>
    </xf>
    <xf numFmtId="0" fontId="21" fillId="0" borderId="45" xfId="12" applyFont="1" applyFill="1" applyBorder="1" applyAlignment="1">
      <alignment horizontal="center" vertical="center" wrapText="1"/>
    </xf>
    <xf numFmtId="0" fontId="21" fillId="0" borderId="46" xfId="12" applyFont="1" applyFill="1" applyBorder="1" applyAlignment="1">
      <alignment horizontal="left" vertical="top" wrapText="1"/>
    </xf>
    <xf numFmtId="0" fontId="20" fillId="0" borderId="46" xfId="12" applyFont="1" applyFill="1" applyBorder="1" applyAlignment="1">
      <alignment horizontal="center" vertical="center" wrapText="1"/>
    </xf>
    <xf numFmtId="43" fontId="21" fillId="0" borderId="46" xfId="18" applyFont="1" applyFill="1" applyBorder="1" applyAlignment="1">
      <alignment horizontal="center" vertical="center" wrapText="1"/>
    </xf>
    <xf numFmtId="0" fontId="21" fillId="0" borderId="47" xfId="12" applyFont="1" applyFill="1" applyBorder="1" applyAlignment="1">
      <alignment horizontal="center" vertical="center" wrapText="1"/>
    </xf>
    <xf numFmtId="43" fontId="20" fillId="0" borderId="33" xfId="22" applyFont="1" applyFill="1" applyBorder="1" applyAlignment="1">
      <alignment horizontal="center" vertical="center" wrapText="1"/>
    </xf>
    <xf numFmtId="41" fontId="33" fillId="0" borderId="26" xfId="25" applyFont="1" applyFill="1" applyBorder="1" applyAlignment="1">
      <alignment horizontal="center" vertical="center"/>
    </xf>
    <xf numFmtId="41" fontId="19" fillId="0" borderId="43" xfId="0" applyNumberFormat="1" applyFont="1" applyFill="1" applyBorder="1" applyAlignment="1">
      <alignment vertical="center"/>
    </xf>
    <xf numFmtId="0" fontId="21" fillId="0" borderId="36" xfId="12" applyFont="1" applyFill="1" applyBorder="1" applyAlignment="1">
      <alignment horizontal="center" vertical="center"/>
    </xf>
    <xf numFmtId="0" fontId="19" fillId="0" borderId="37" xfId="0" applyFont="1" applyFill="1" applyBorder="1" applyAlignment="1">
      <alignment vertical="center"/>
    </xf>
    <xf numFmtId="0" fontId="22" fillId="3" borderId="0" xfId="3" applyFont="1" applyFill="1" applyAlignment="1">
      <alignment horizontal="center"/>
    </xf>
    <xf numFmtId="0" fontId="20" fillId="0" borderId="0" xfId="12" applyFont="1" applyFill="1" applyAlignment="1">
      <alignment horizontal="center" vertical="center"/>
    </xf>
    <xf numFmtId="165" fontId="20" fillId="0" borderId="26" xfId="25" applyNumberFormat="1" applyFont="1" applyFill="1" applyBorder="1" applyAlignment="1">
      <alignment horizontal="center" vertical="center" wrapText="1"/>
    </xf>
    <xf numFmtId="0" fontId="20" fillId="0" borderId="32" xfId="12" applyFont="1" applyFill="1" applyBorder="1" applyAlignment="1">
      <alignment horizontal="center" vertical="center"/>
    </xf>
    <xf numFmtId="0" fontId="20" fillId="0" borderId="0" xfId="12" applyFont="1" applyFill="1" applyAlignment="1">
      <alignment vertical="center"/>
    </xf>
    <xf numFmtId="0" fontId="20" fillId="0" borderId="33" xfId="12" applyFont="1" applyFill="1" applyBorder="1" applyAlignment="1">
      <alignment horizontal="center" vertical="center"/>
    </xf>
    <xf numFmtId="0" fontId="20" fillId="0" borderId="33" xfId="12" applyFont="1" applyFill="1" applyBorder="1" applyAlignment="1">
      <alignment horizontal="center" vertical="center" wrapText="1"/>
    </xf>
    <xf numFmtId="0" fontId="20" fillId="0" borderId="34" xfId="12" applyFont="1" applyFill="1" applyBorder="1" applyAlignment="1">
      <alignment horizontal="center" vertical="center"/>
    </xf>
    <xf numFmtId="0" fontId="20" fillId="0" borderId="32" xfId="12" applyFont="1" applyFill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center" wrapText="1"/>
    </xf>
    <xf numFmtId="41" fontId="20" fillId="0" borderId="34" xfId="12" applyNumberFormat="1" applyFont="1" applyFill="1" applyBorder="1" applyAlignment="1">
      <alignment horizontal="center" vertical="center" wrapText="1"/>
    </xf>
    <xf numFmtId="43" fontId="22" fillId="0" borderId="0" xfId="0" applyNumberFormat="1" applyFont="1" applyFill="1"/>
    <xf numFmtId="165" fontId="21" fillId="0" borderId="34" xfId="25" applyNumberFormat="1" applyFont="1" applyFill="1" applyBorder="1" applyAlignment="1">
      <alignment vertical="center" wrapText="1"/>
    </xf>
    <xf numFmtId="165" fontId="20" fillId="0" borderId="0" xfId="25" applyNumberFormat="1" applyFont="1" applyFill="1" applyAlignment="1">
      <alignment horizontal="center" vertical="center"/>
    </xf>
    <xf numFmtId="165" fontId="21" fillId="0" borderId="33" xfId="25" applyNumberFormat="1" applyFont="1" applyFill="1" applyBorder="1" applyAlignment="1">
      <alignment horizontal="center" vertical="center"/>
    </xf>
    <xf numFmtId="165" fontId="21" fillId="0" borderId="36" xfId="25" applyNumberFormat="1" applyFont="1" applyFill="1" applyBorder="1" applyAlignment="1">
      <alignment horizontal="center" vertical="center" wrapText="1"/>
    </xf>
    <xf numFmtId="165" fontId="20" fillId="0" borderId="36" xfId="25" applyNumberFormat="1" applyFont="1" applyFill="1" applyBorder="1" applyAlignment="1">
      <alignment horizontal="center" vertical="center"/>
    </xf>
    <xf numFmtId="165" fontId="20" fillId="0" borderId="0" xfId="25" applyNumberFormat="1" applyFont="1" applyFill="1" applyAlignment="1">
      <alignment vertical="center"/>
    </xf>
    <xf numFmtId="165" fontId="21" fillId="0" borderId="0" xfId="25" applyNumberFormat="1" applyFont="1" applyFill="1" applyAlignment="1"/>
    <xf numFmtId="165" fontId="19" fillId="0" borderId="0" xfId="25" applyNumberFormat="1" applyFont="1" applyFill="1"/>
    <xf numFmtId="165" fontId="0" fillId="0" borderId="0" xfId="25" applyNumberFormat="1" applyFont="1"/>
    <xf numFmtId="0" fontId="22" fillId="3" borderId="0" xfId="3" applyFont="1" applyFill="1" applyAlignment="1">
      <alignment horizontal="center"/>
    </xf>
    <xf numFmtId="0" fontId="20" fillId="0" borderId="0" xfId="12" applyFont="1" applyFill="1" applyAlignment="1">
      <alignment horizontal="center" vertical="center"/>
    </xf>
    <xf numFmtId="0" fontId="20" fillId="0" borderId="32" xfId="12" applyFont="1" applyFill="1" applyBorder="1" applyAlignment="1">
      <alignment horizontal="center" vertical="center"/>
    </xf>
    <xf numFmtId="0" fontId="20" fillId="0" borderId="0" xfId="12" applyFont="1" applyFill="1" applyAlignment="1">
      <alignment vertical="center"/>
    </xf>
    <xf numFmtId="0" fontId="20" fillId="0" borderId="33" xfId="12" applyFont="1" applyFill="1" applyBorder="1" applyAlignment="1">
      <alignment horizontal="center" vertical="center"/>
    </xf>
    <xf numFmtId="0" fontId="20" fillId="0" borderId="33" xfId="12" applyFont="1" applyFill="1" applyBorder="1" applyAlignment="1">
      <alignment horizontal="center" vertical="center" wrapText="1"/>
    </xf>
    <xf numFmtId="0" fontId="20" fillId="0" borderId="34" xfId="12" applyFont="1" applyFill="1" applyBorder="1" applyAlignment="1">
      <alignment horizontal="center" vertical="center"/>
    </xf>
    <xf numFmtId="0" fontId="0" fillId="0" borderId="0" xfId="0"/>
    <xf numFmtId="41" fontId="0" fillId="0" borderId="0" xfId="25" applyFont="1"/>
    <xf numFmtId="0" fontId="19" fillId="7" borderId="32" xfId="0" applyFont="1" applyFill="1" applyBorder="1" applyAlignment="1">
      <alignment vertical="center" wrapText="1"/>
    </xf>
    <xf numFmtId="0" fontId="21" fillId="7" borderId="33" xfId="12" applyFont="1" applyFill="1" applyBorder="1" applyAlignment="1">
      <alignment vertical="center" wrapText="1"/>
    </xf>
    <xf numFmtId="0" fontId="21" fillId="7" borderId="33" xfId="12" applyFont="1" applyFill="1" applyBorder="1" applyAlignment="1">
      <alignment horizontal="center" vertical="center" wrapText="1"/>
    </xf>
    <xf numFmtId="0" fontId="21" fillId="7" borderId="33" xfId="12" applyFont="1" applyFill="1" applyBorder="1" applyAlignment="1">
      <alignment horizontal="left" vertical="center" wrapText="1"/>
    </xf>
    <xf numFmtId="0" fontId="21" fillId="7" borderId="33" xfId="0" applyFont="1" applyFill="1" applyBorder="1" applyAlignment="1">
      <alignment horizontal="center" vertical="center" wrapText="1"/>
    </xf>
    <xf numFmtId="43" fontId="21" fillId="7" borderId="33" xfId="22" applyFont="1" applyFill="1" applyBorder="1" applyAlignment="1">
      <alignment horizontal="center" vertical="center" wrapText="1"/>
    </xf>
    <xf numFmtId="0" fontId="19" fillId="7" borderId="34" xfId="0" applyFont="1" applyFill="1" applyBorder="1" applyAlignment="1">
      <alignment vertical="center" wrapText="1"/>
    </xf>
    <xf numFmtId="0" fontId="21" fillId="7" borderId="0" xfId="0" applyFont="1" applyFill="1" applyAlignment="1">
      <alignment vertical="center" wrapText="1"/>
    </xf>
    <xf numFmtId="41" fontId="21" fillId="7" borderId="0" xfId="25" applyFont="1" applyFill="1" applyAlignment="1">
      <alignment vertical="center" wrapText="1"/>
    </xf>
    <xf numFmtId="41" fontId="21" fillId="7" borderId="27" xfId="25" applyFont="1" applyFill="1" applyBorder="1" applyAlignment="1">
      <alignment vertical="center" wrapText="1"/>
    </xf>
    <xf numFmtId="0" fontId="19" fillId="7" borderId="0" xfId="0" applyFont="1" applyFill="1" applyAlignment="1">
      <alignment horizontal="right" wrapText="1"/>
    </xf>
    <xf numFmtId="165" fontId="21" fillId="7" borderId="0" xfId="0" applyNumberFormat="1" applyFont="1" applyFill="1" applyAlignment="1">
      <alignment vertical="center" wrapText="1"/>
    </xf>
    <xf numFmtId="41" fontId="19" fillId="7" borderId="0" xfId="0" applyNumberFormat="1" applyFont="1" applyFill="1" applyAlignment="1">
      <alignment wrapText="1"/>
    </xf>
    <xf numFmtId="0" fontId="19" fillId="7" borderId="0" xfId="0" applyFont="1" applyFill="1" applyAlignment="1">
      <alignment wrapText="1"/>
    </xf>
    <xf numFmtId="15" fontId="21" fillId="7" borderId="33" xfId="0" quotePrefix="1" applyNumberFormat="1" applyFont="1" applyFill="1" applyBorder="1" applyAlignment="1">
      <alignment horizontal="center" vertical="center" wrapText="1"/>
    </xf>
    <xf numFmtId="0" fontId="39" fillId="0" borderId="42" xfId="32" applyFont="1" applyFill="1" applyBorder="1" applyAlignment="1">
      <alignment horizontal="center" vertical="center"/>
    </xf>
    <xf numFmtId="0" fontId="39" fillId="0" borderId="26" xfId="32" applyFont="1" applyFill="1" applyBorder="1" applyAlignment="1">
      <alignment horizontal="center" vertical="center"/>
    </xf>
    <xf numFmtId="0" fontId="39" fillId="0" borderId="26" xfId="33" applyFont="1" applyFill="1" applyBorder="1" applyAlignment="1">
      <alignment horizontal="center" vertical="center"/>
    </xf>
    <xf numFmtId="0" fontId="10" fillId="0" borderId="43" xfId="32" applyFont="1" applyFill="1" applyBorder="1" applyAlignment="1">
      <alignment horizontal="center" vertical="center"/>
    </xf>
    <xf numFmtId="0" fontId="20" fillId="0" borderId="52" xfId="12" applyFont="1" applyFill="1" applyBorder="1" applyAlignment="1">
      <alignment vertical="center"/>
    </xf>
    <xf numFmtId="0" fontId="10" fillId="0" borderId="42" xfId="31" applyFont="1" applyBorder="1" applyAlignment="1">
      <alignment horizontal="center" vertical="center" wrapText="1"/>
    </xf>
    <xf numFmtId="0" fontId="10" fillId="0" borderId="26" xfId="31" applyFont="1" applyBorder="1" applyAlignment="1">
      <alignment horizontal="center" vertical="center" wrapText="1"/>
    </xf>
    <xf numFmtId="0" fontId="10" fillId="0" borderId="43" xfId="31" applyFont="1" applyBorder="1" applyAlignment="1">
      <alignment horizontal="center" vertical="center" wrapText="1"/>
    </xf>
    <xf numFmtId="0" fontId="10" fillId="0" borderId="42" xfId="34" applyFont="1" applyFill="1" applyBorder="1" applyAlignment="1">
      <alignment horizontal="center" vertical="center" wrapText="1"/>
    </xf>
    <xf numFmtId="0" fontId="10" fillId="0" borderId="26" xfId="34" applyFont="1" applyFill="1" applyBorder="1" applyAlignment="1">
      <alignment horizontal="center" vertical="center" wrapText="1"/>
    </xf>
    <xf numFmtId="0" fontId="10" fillId="0" borderId="43" xfId="34" applyFont="1" applyFill="1" applyBorder="1" applyAlignment="1">
      <alignment horizontal="center" vertical="center" wrapText="1"/>
    </xf>
    <xf numFmtId="0" fontId="10" fillId="0" borderId="42" xfId="35" applyFont="1" applyFill="1" applyBorder="1" applyAlignment="1">
      <alignment horizontal="center" vertical="center" wrapText="1"/>
    </xf>
    <xf numFmtId="0" fontId="10" fillId="0" borderId="26" xfId="35" applyFont="1" applyFill="1" applyBorder="1" applyAlignment="1">
      <alignment horizontal="center" vertical="center"/>
    </xf>
    <xf numFmtId="0" fontId="10" fillId="0" borderId="43" xfId="35" applyFont="1" applyFill="1" applyBorder="1" applyAlignment="1">
      <alignment horizontal="center" vertical="center"/>
    </xf>
    <xf numFmtId="0" fontId="22" fillId="3" borderId="0" xfId="3" applyFont="1" applyFill="1" applyAlignment="1">
      <alignment horizontal="center"/>
    </xf>
    <xf numFmtId="0" fontId="20" fillId="0" borderId="0" xfId="12" applyFont="1" applyFill="1" applyAlignment="1">
      <alignment horizontal="center" vertical="center"/>
    </xf>
    <xf numFmtId="0" fontId="20" fillId="0" borderId="0" xfId="12" applyFont="1" applyFill="1" applyAlignment="1">
      <alignment vertical="center"/>
    </xf>
    <xf numFmtId="43" fontId="21" fillId="0" borderId="34" xfId="12" applyNumberFormat="1" applyFont="1" applyFill="1" applyBorder="1" applyAlignment="1">
      <alignment vertical="center" wrapText="1"/>
    </xf>
    <xf numFmtId="165" fontId="21" fillId="0" borderId="34" xfId="25" applyNumberFormat="1" applyFont="1" applyFill="1" applyBorder="1" applyAlignment="1">
      <alignment horizontal="center" vertical="center" wrapText="1"/>
    </xf>
    <xf numFmtId="41" fontId="20" fillId="0" borderId="34" xfId="25" applyFont="1" applyFill="1" applyBorder="1" applyAlignment="1">
      <alignment horizontal="center" vertical="center" wrapText="1"/>
    </xf>
    <xf numFmtId="0" fontId="20" fillId="0" borderId="0" xfId="12" applyFont="1" applyFill="1" applyAlignment="1">
      <alignment horizontal="center" vertical="center"/>
    </xf>
    <xf numFmtId="0" fontId="20" fillId="0" borderId="0" xfId="12" applyFont="1" applyFill="1" applyAlignment="1">
      <alignment vertical="center"/>
    </xf>
    <xf numFmtId="0" fontId="10" fillId="0" borderId="40" xfId="35" applyFont="1" applyFill="1" applyBorder="1" applyAlignment="1">
      <alignment horizontal="center" vertical="center"/>
    </xf>
    <xf numFmtId="0" fontId="40" fillId="8" borderId="0" xfId="0" applyFont="1" applyFill="1" applyAlignment="1">
      <alignment horizontal="center"/>
    </xf>
    <xf numFmtId="0" fontId="40" fillId="0" borderId="0" xfId="0" applyFont="1"/>
    <xf numFmtId="0" fontId="40" fillId="8" borderId="0" xfId="0" applyFont="1" applyFill="1"/>
    <xf numFmtId="0" fontId="40" fillId="0" borderId="0" xfId="0" applyFont="1" applyAlignment="1">
      <alignment vertical="center"/>
    </xf>
    <xf numFmtId="0" fontId="41" fillId="0" borderId="0" xfId="0" applyFont="1"/>
    <xf numFmtId="0" fontId="42" fillId="0" borderId="0" xfId="0" applyFont="1"/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3" fillId="8" borderId="0" xfId="0" applyFont="1" applyFill="1"/>
    <xf numFmtId="0" fontId="44" fillId="0" borderId="0" xfId="0" applyFont="1"/>
    <xf numFmtId="0" fontId="40" fillId="8" borderId="0" xfId="0" applyFont="1" applyFill="1" applyAlignment="1">
      <alignment horizontal="center"/>
    </xf>
    <xf numFmtId="0" fontId="40" fillId="8" borderId="0" xfId="0" applyFont="1" applyFill="1" applyAlignment="1"/>
    <xf numFmtId="0" fontId="43" fillId="8" borderId="0" xfId="0" applyFont="1" applyFill="1" applyAlignment="1"/>
    <xf numFmtId="0" fontId="22" fillId="0" borderId="6" xfId="0" applyFont="1" applyFill="1" applyBorder="1"/>
    <xf numFmtId="0" fontId="22" fillId="0" borderId="13" xfId="0" applyFont="1" applyFill="1" applyBorder="1"/>
    <xf numFmtId="0" fontId="22" fillId="0" borderId="13" xfId="0" applyFont="1" applyFill="1" applyBorder="1" applyAlignment="1">
      <alignment horizontal="right"/>
    </xf>
    <xf numFmtId="0" fontId="22" fillId="3" borderId="0" xfId="3" applyFont="1" applyFill="1" applyAlignment="1">
      <alignment horizontal="center"/>
    </xf>
    <xf numFmtId="0" fontId="20" fillId="0" borderId="0" xfId="12" applyFont="1" applyAlignment="1">
      <alignment horizontal="center" vertical="center"/>
    </xf>
    <xf numFmtId="0" fontId="20" fillId="0" borderId="0" xfId="12" applyFont="1" applyFill="1" applyAlignment="1">
      <alignment horizontal="center" vertical="center"/>
    </xf>
    <xf numFmtId="0" fontId="20" fillId="0" borderId="0" xfId="12" applyFont="1" applyFill="1" applyAlignment="1">
      <alignment vertical="center"/>
    </xf>
    <xf numFmtId="0" fontId="40" fillId="8" borderId="0" xfId="0" applyFont="1" applyFill="1" applyAlignment="1">
      <alignment horizontal="center"/>
    </xf>
    <xf numFmtId="0" fontId="19" fillId="0" borderId="0" xfId="0" applyFont="1" applyFill="1" applyAlignment="1">
      <alignment vertical="center"/>
    </xf>
    <xf numFmtId="41" fontId="19" fillId="0" borderId="0" xfId="25" applyFont="1" applyFill="1" applyAlignment="1">
      <alignment vertical="center"/>
    </xf>
    <xf numFmtId="0" fontId="47" fillId="0" borderId="59" xfId="0" applyFont="1" applyBorder="1" applyAlignment="1">
      <alignment horizontal="center" vertical="center"/>
    </xf>
    <xf numFmtId="0" fontId="47" fillId="0" borderId="60" xfId="0" applyFont="1" applyBorder="1" applyAlignment="1">
      <alignment horizontal="center" vertical="center"/>
    </xf>
    <xf numFmtId="0" fontId="47" fillId="0" borderId="60" xfId="0" applyFont="1" applyBorder="1" applyAlignment="1">
      <alignment horizontal="center" vertical="center" wrapText="1"/>
    </xf>
    <xf numFmtId="0" fontId="47" fillId="0" borderId="60" xfId="0" applyFont="1" applyFill="1" applyBorder="1" applyAlignment="1">
      <alignment horizontal="center" vertical="center"/>
    </xf>
    <xf numFmtId="0" fontId="47" fillId="0" borderId="61" xfId="0" applyFont="1" applyBorder="1" applyAlignment="1">
      <alignment horizontal="center" vertical="center"/>
    </xf>
    <xf numFmtId="0" fontId="46" fillId="0" borderId="42" xfId="12" applyFont="1" applyBorder="1" applyAlignment="1">
      <alignment vertical="center"/>
    </xf>
    <xf numFmtId="0" fontId="46" fillId="0" borderId="26" xfId="12" applyFont="1" applyBorder="1" applyAlignment="1">
      <alignment vertical="center"/>
    </xf>
    <xf numFmtId="0" fontId="46" fillId="0" borderId="26" xfId="12" applyFont="1" applyBorder="1" applyAlignment="1">
      <alignment horizontal="center" vertical="center"/>
    </xf>
    <xf numFmtId="0" fontId="46" fillId="0" borderId="43" xfId="12" applyFont="1" applyBorder="1" applyAlignment="1">
      <alignment vertical="center"/>
    </xf>
    <xf numFmtId="0" fontId="46" fillId="0" borderId="32" xfId="12" applyFont="1" applyBorder="1" applyAlignment="1">
      <alignment horizontal="left" vertical="center"/>
    </xf>
    <xf numFmtId="0" fontId="46" fillId="0" borderId="33" xfId="12" applyFont="1" applyBorder="1" applyAlignment="1">
      <alignment vertical="center"/>
    </xf>
    <xf numFmtId="0" fontId="46" fillId="0" borderId="33" xfId="12" applyFont="1" applyBorder="1" applyAlignment="1">
      <alignment horizontal="center" vertical="center"/>
    </xf>
    <xf numFmtId="0" fontId="46" fillId="0" borderId="34" xfId="12" applyFont="1" applyBorder="1" applyAlignment="1">
      <alignment vertical="center"/>
    </xf>
    <xf numFmtId="0" fontId="46" fillId="0" borderId="33" xfId="12" applyFont="1" applyBorder="1" applyAlignment="1">
      <alignment horizontal="left" vertical="center"/>
    </xf>
    <xf numFmtId="43" fontId="46" fillId="0" borderId="33" xfId="12" applyNumberFormat="1" applyFont="1" applyBorder="1" applyAlignment="1">
      <alignment vertical="center"/>
    </xf>
    <xf numFmtId="0" fontId="48" fillId="0" borderId="33" xfId="12" applyFont="1" applyBorder="1" applyAlignment="1">
      <alignment vertical="center"/>
    </xf>
    <xf numFmtId="0" fontId="48" fillId="0" borderId="32" xfId="12" applyFont="1" applyBorder="1" applyAlignment="1">
      <alignment horizontal="center" vertical="center"/>
    </xf>
    <xf numFmtId="0" fontId="48" fillId="0" borderId="33" xfId="12" applyFont="1" applyFill="1" applyBorder="1" applyAlignment="1">
      <alignment horizontal="left" vertical="center" wrapText="1"/>
    </xf>
    <xf numFmtId="0" fontId="46" fillId="0" borderId="33" xfId="12" applyFont="1" applyFill="1" applyBorder="1" applyAlignment="1">
      <alignment vertical="center" wrapText="1"/>
    </xf>
    <xf numFmtId="166" fontId="48" fillId="0" borderId="33" xfId="22" applyNumberFormat="1" applyFont="1" applyFill="1" applyBorder="1" applyAlignment="1">
      <alignment horizontal="right" vertical="center" wrapText="1"/>
    </xf>
    <xf numFmtId="166" fontId="48" fillId="0" borderId="33" xfId="22" applyNumberFormat="1" applyFont="1" applyFill="1" applyBorder="1" applyAlignment="1">
      <alignment horizontal="center" vertical="center" wrapText="1"/>
    </xf>
    <xf numFmtId="0" fontId="48" fillId="0" borderId="33" xfId="12" applyFont="1" applyFill="1" applyBorder="1" applyAlignment="1">
      <alignment horizontal="center" vertical="center" wrapText="1"/>
    </xf>
    <xf numFmtId="14" fontId="48" fillId="0" borderId="33" xfId="12" applyNumberFormat="1" applyFont="1" applyFill="1" applyBorder="1" applyAlignment="1">
      <alignment vertical="center" wrapText="1"/>
    </xf>
    <xf numFmtId="0" fontId="48" fillId="0" borderId="33" xfId="12" applyFont="1" applyFill="1" applyBorder="1" applyAlignment="1">
      <alignment vertical="center" wrapText="1"/>
    </xf>
    <xf numFmtId="0" fontId="48" fillId="0" borderId="33" xfId="12" applyFont="1" applyFill="1" applyBorder="1" applyAlignment="1">
      <alignment vertical="center"/>
    </xf>
    <xf numFmtId="43" fontId="48" fillId="0" borderId="33" xfId="22" applyFont="1" applyFill="1" applyBorder="1" applyAlignment="1">
      <alignment vertical="center"/>
    </xf>
    <xf numFmtId="0" fontId="46" fillId="0" borderId="34" xfId="12" applyFont="1" applyFill="1" applyBorder="1" applyAlignment="1">
      <alignment vertical="center"/>
    </xf>
    <xf numFmtId="166" fontId="48" fillId="0" borderId="33" xfId="22" quotePrefix="1" applyNumberFormat="1" applyFont="1" applyFill="1" applyBorder="1" applyAlignment="1">
      <alignment horizontal="center" vertical="center" wrapText="1"/>
    </xf>
    <xf numFmtId="0" fontId="48" fillId="0" borderId="35" xfId="12" applyFont="1" applyBorder="1" applyAlignment="1">
      <alignment horizontal="center" vertical="center"/>
    </xf>
    <xf numFmtId="0" fontId="48" fillId="0" borderId="36" xfId="12" applyFont="1" applyFill="1" applyBorder="1" applyAlignment="1">
      <alignment horizontal="left" vertical="center" wrapText="1"/>
    </xf>
    <xf numFmtId="0" fontId="46" fillId="0" borderId="36" xfId="12" applyFont="1" applyFill="1" applyBorder="1" applyAlignment="1">
      <alignment vertical="center" wrapText="1"/>
    </xf>
    <xf numFmtId="166" fontId="48" fillId="0" borderId="36" xfId="22" applyNumberFormat="1" applyFont="1" applyFill="1" applyBorder="1" applyAlignment="1">
      <alignment horizontal="right" vertical="center" wrapText="1"/>
    </xf>
    <xf numFmtId="166" fontId="48" fillId="0" borderId="36" xfId="22" quotePrefix="1" applyNumberFormat="1" applyFont="1" applyFill="1" applyBorder="1" applyAlignment="1">
      <alignment horizontal="center" vertical="center" wrapText="1"/>
    </xf>
    <xf numFmtId="0" fontId="48" fillId="0" borderId="36" xfId="12" applyFont="1" applyFill="1" applyBorder="1" applyAlignment="1">
      <alignment horizontal="center" vertical="center" wrapText="1"/>
    </xf>
    <xf numFmtId="14" fontId="48" fillId="0" borderId="36" xfId="12" applyNumberFormat="1" applyFont="1" applyFill="1" applyBorder="1" applyAlignment="1">
      <alignment vertical="center" wrapText="1"/>
    </xf>
    <xf numFmtId="0" fontId="48" fillId="0" borderId="36" xfId="12" applyFont="1" applyFill="1" applyBorder="1" applyAlignment="1">
      <alignment vertical="center" wrapText="1"/>
    </xf>
    <xf numFmtId="0" fontId="48" fillId="0" borderId="36" xfId="12" applyFont="1" applyFill="1" applyBorder="1" applyAlignment="1">
      <alignment vertical="center"/>
    </xf>
    <xf numFmtId="43" fontId="48" fillId="0" borderId="36" xfId="22" applyFont="1" applyFill="1" applyBorder="1" applyAlignment="1">
      <alignment vertical="center"/>
    </xf>
    <xf numFmtId="0" fontId="46" fillId="0" borderId="37" xfId="12" applyFont="1" applyFill="1" applyBorder="1" applyAlignment="1">
      <alignment vertical="center"/>
    </xf>
    <xf numFmtId="0" fontId="46" fillId="0" borderId="0" xfId="12" applyFont="1" applyBorder="1" applyAlignment="1">
      <alignment vertical="center"/>
    </xf>
    <xf numFmtId="0" fontId="46" fillId="0" borderId="0" xfId="12" applyFont="1" applyBorder="1" applyAlignment="1">
      <alignment horizontal="center" vertical="center"/>
    </xf>
    <xf numFmtId="0" fontId="49" fillId="0" borderId="0" xfId="12" applyFont="1"/>
    <xf numFmtId="0" fontId="50" fillId="3" borderId="0" xfId="3" applyFont="1" applyFill="1" applyAlignment="1"/>
    <xf numFmtId="0" fontId="50" fillId="0" borderId="0" xfId="12" applyFont="1" applyAlignment="1">
      <alignment vertical="center"/>
    </xf>
    <xf numFmtId="0" fontId="50" fillId="0" borderId="0" xfId="0" applyFont="1"/>
    <xf numFmtId="0" fontId="49" fillId="0" borderId="0" xfId="0" applyFont="1" applyFill="1"/>
    <xf numFmtId="0" fontId="50" fillId="3" borderId="0" xfId="3" applyFont="1" applyFill="1"/>
    <xf numFmtId="0" fontId="46" fillId="0" borderId="0" xfId="12" applyFont="1" applyFill="1" applyAlignment="1">
      <alignment horizontal="center" vertical="center"/>
    </xf>
    <xf numFmtId="0" fontId="51" fillId="3" borderId="0" xfId="3" applyFont="1" applyFill="1" applyAlignment="1"/>
    <xf numFmtId="0" fontId="50" fillId="3" borderId="0" xfId="12" applyFont="1" applyFill="1"/>
    <xf numFmtId="0" fontId="52" fillId="0" borderId="0" xfId="3" applyFont="1" applyFill="1" applyAlignment="1"/>
    <xf numFmtId="0" fontId="50" fillId="0" borderId="0" xfId="12" applyFont="1"/>
    <xf numFmtId="0" fontId="46" fillId="0" borderId="0" xfId="3" applyFont="1" applyFill="1" applyAlignment="1"/>
    <xf numFmtId="0" fontId="49" fillId="0" borderId="0" xfId="0" applyFont="1"/>
    <xf numFmtId="0" fontId="22" fillId="0" borderId="0" xfId="12" applyFont="1" applyFill="1" applyAlignment="1">
      <alignment vertical="center" wrapText="1"/>
    </xf>
    <xf numFmtId="165" fontId="22" fillId="0" borderId="0" xfId="25" applyNumberFormat="1" applyFont="1" applyFill="1" applyAlignment="1">
      <alignment horizontal="center" vertical="center"/>
    </xf>
    <xf numFmtId="0" fontId="22" fillId="0" borderId="0" xfId="12" applyFont="1" applyFill="1" applyBorder="1" applyAlignment="1">
      <alignment vertical="center"/>
    </xf>
    <xf numFmtId="0" fontId="19" fillId="0" borderId="33" xfId="12" applyFont="1" applyFill="1" applyBorder="1" applyAlignment="1">
      <alignment vertical="center" wrapText="1"/>
    </xf>
    <xf numFmtId="0" fontId="19" fillId="0" borderId="33" xfId="12" applyFont="1" applyFill="1" applyBorder="1" applyAlignment="1">
      <alignment horizontal="center" vertical="center"/>
    </xf>
    <xf numFmtId="0" fontId="22" fillId="0" borderId="33" xfId="12" applyFont="1" applyFill="1" applyBorder="1" applyAlignment="1">
      <alignment horizontal="left" vertical="center" wrapText="1"/>
    </xf>
    <xf numFmtId="0" fontId="19" fillId="0" borderId="33" xfId="12" applyFont="1" applyFill="1" applyBorder="1" applyAlignment="1">
      <alignment horizontal="center" vertical="center" wrapText="1"/>
    </xf>
    <xf numFmtId="165" fontId="19" fillId="0" borderId="33" xfId="25" applyNumberFormat="1" applyFont="1" applyFill="1" applyBorder="1" applyAlignment="1">
      <alignment horizontal="center" vertical="center" wrapText="1"/>
    </xf>
    <xf numFmtId="165" fontId="22" fillId="0" borderId="33" xfId="25" applyNumberFormat="1" applyFont="1" applyFill="1" applyBorder="1" applyAlignment="1">
      <alignment horizontal="center" vertical="center" wrapText="1"/>
    </xf>
    <xf numFmtId="0" fontId="22" fillId="0" borderId="33" xfId="12" applyFont="1" applyFill="1" applyBorder="1" applyAlignment="1">
      <alignment horizontal="center" vertical="center" wrapText="1"/>
    </xf>
    <xf numFmtId="0" fontId="19" fillId="0" borderId="33" xfId="12" applyFont="1" applyFill="1" applyBorder="1" applyAlignment="1">
      <alignment horizontal="left" vertical="center" wrapText="1"/>
    </xf>
    <xf numFmtId="0" fontId="19" fillId="0" borderId="33" xfId="12" quotePrefix="1" applyFont="1" applyFill="1" applyBorder="1" applyAlignment="1">
      <alignment vertical="center" wrapText="1"/>
    </xf>
    <xf numFmtId="0" fontId="19" fillId="0" borderId="33" xfId="0" applyFont="1" applyFill="1" applyBorder="1" applyAlignment="1">
      <alignment horizontal="center" vertical="center" wrapText="1"/>
    </xf>
    <xf numFmtId="41" fontId="55" fillId="0" borderId="33" xfId="25" applyFont="1" applyFill="1" applyBorder="1" applyAlignment="1">
      <alignment horizontal="center" vertical="center"/>
    </xf>
    <xf numFmtId="0" fontId="22" fillId="0" borderId="36" xfId="12" applyFont="1" applyFill="1" applyBorder="1" applyAlignment="1">
      <alignment vertical="center"/>
    </xf>
    <xf numFmtId="0" fontId="22" fillId="0" borderId="36" xfId="12" applyFont="1" applyFill="1" applyBorder="1" applyAlignment="1">
      <alignment vertical="center" wrapText="1"/>
    </xf>
    <xf numFmtId="0" fontId="22" fillId="0" borderId="36" xfId="12" applyFont="1" applyFill="1" applyBorder="1" applyAlignment="1">
      <alignment horizontal="center" vertical="center"/>
    </xf>
    <xf numFmtId="165" fontId="22" fillId="0" borderId="36" xfId="25" applyNumberFormat="1" applyFont="1" applyFill="1" applyBorder="1" applyAlignment="1">
      <alignment horizontal="center" vertical="center"/>
    </xf>
    <xf numFmtId="0" fontId="1" fillId="0" borderId="0" xfId="0" applyFont="1" applyAlignment="1"/>
    <xf numFmtId="165" fontId="1" fillId="0" borderId="0" xfId="25" applyNumberFormat="1" applyFont="1"/>
    <xf numFmtId="0" fontId="20" fillId="0" borderId="40" xfId="35" applyFont="1" applyFill="1" applyBorder="1" applyAlignment="1">
      <alignment horizontal="center" vertical="center"/>
    </xf>
    <xf numFmtId="0" fontId="20" fillId="0" borderId="42" xfId="35" applyFont="1" applyFill="1" applyBorder="1" applyAlignment="1">
      <alignment horizontal="center" vertical="center" wrapText="1"/>
    </xf>
    <xf numFmtId="0" fontId="20" fillId="0" borderId="26" xfId="35" applyFont="1" applyFill="1" applyBorder="1" applyAlignment="1">
      <alignment horizontal="center" vertical="center"/>
    </xf>
    <xf numFmtId="0" fontId="20" fillId="0" borderId="43" xfId="35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0" fillId="0" borderId="0" xfId="12" applyFont="1" applyFill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1" fillId="0" borderId="62" xfId="12" applyFont="1" applyFill="1" applyBorder="1" applyAlignment="1">
      <alignment horizontal="center" vertical="center" wrapText="1"/>
    </xf>
    <xf numFmtId="0" fontId="21" fillId="0" borderId="24" xfId="12" applyFont="1" applyFill="1" applyBorder="1" applyAlignment="1">
      <alignment horizontal="left" vertical="center" wrapText="1"/>
    </xf>
    <xf numFmtId="0" fontId="20" fillId="0" borderId="24" xfId="12" applyFont="1" applyFill="1" applyBorder="1" applyAlignment="1">
      <alignment horizontal="center" vertical="center"/>
    </xf>
    <xf numFmtId="0" fontId="20" fillId="0" borderId="24" xfId="12" applyFont="1" applyFill="1" applyBorder="1" applyAlignment="1">
      <alignment vertical="center"/>
    </xf>
    <xf numFmtId="0" fontId="20" fillId="0" borderId="63" xfId="12" applyFont="1" applyFill="1" applyBorder="1" applyAlignment="1">
      <alignment horizontal="center" vertical="center"/>
    </xf>
    <xf numFmtId="0" fontId="20" fillId="0" borderId="24" xfId="12" applyFont="1" applyFill="1" applyBorder="1" applyAlignment="1">
      <alignment horizontal="left" vertical="center"/>
    </xf>
    <xf numFmtId="0" fontId="21" fillId="0" borderId="24" xfId="12" applyFont="1" applyFill="1" applyBorder="1" applyAlignment="1">
      <alignment horizontal="center" vertical="center"/>
    </xf>
    <xf numFmtId="41" fontId="21" fillId="0" borderId="24" xfId="25" applyFont="1" applyFill="1" applyBorder="1" applyAlignment="1">
      <alignment horizontal="center" vertical="center"/>
    </xf>
    <xf numFmtId="0" fontId="20" fillId="0" borderId="64" xfId="12" applyFont="1" applyFill="1" applyBorder="1" applyAlignment="1">
      <alignment vertical="center"/>
    </xf>
    <xf numFmtId="165" fontId="19" fillId="0" borderId="0" xfId="25" applyNumberFormat="1" applyFont="1" applyFill="1" applyAlignment="1">
      <alignment wrapText="1"/>
    </xf>
    <xf numFmtId="0" fontId="21" fillId="9" borderId="0" xfId="0" applyFont="1" applyFill="1" applyAlignment="1">
      <alignment vertical="center" wrapText="1"/>
    </xf>
    <xf numFmtId="41" fontId="21" fillId="9" borderId="0" xfId="25" applyFont="1" applyFill="1" applyAlignment="1">
      <alignment vertical="center" wrapText="1"/>
    </xf>
    <xf numFmtId="41" fontId="21" fillId="9" borderId="27" xfId="25" applyFont="1" applyFill="1" applyBorder="1" applyAlignment="1">
      <alignment vertical="center" wrapText="1"/>
    </xf>
    <xf numFmtId="0" fontId="19" fillId="9" borderId="0" xfId="0" applyFont="1" applyFill="1" applyAlignment="1">
      <alignment horizontal="right" wrapText="1"/>
    </xf>
    <xf numFmtId="165" fontId="21" fillId="9" borderId="0" xfId="0" applyNumberFormat="1" applyFont="1" applyFill="1" applyAlignment="1">
      <alignment vertical="center" wrapText="1"/>
    </xf>
    <xf numFmtId="41" fontId="19" fillId="9" borderId="0" xfId="0" applyNumberFormat="1" applyFont="1" applyFill="1" applyAlignment="1">
      <alignment wrapText="1"/>
    </xf>
    <xf numFmtId="0" fontId="19" fillId="9" borderId="0" xfId="0" applyFont="1" applyFill="1" applyAlignment="1">
      <alignment wrapText="1"/>
    </xf>
    <xf numFmtId="0" fontId="56" fillId="0" borderId="0" xfId="12" applyFont="1" applyFill="1" applyAlignment="1">
      <alignment vertical="center"/>
    </xf>
    <xf numFmtId="0" fontId="55" fillId="0" borderId="0" xfId="3" applyFont="1" applyFill="1" applyAlignment="1"/>
    <xf numFmtId="0" fontId="57" fillId="0" borderId="0" xfId="12" applyFont="1" applyFill="1" applyAlignment="1">
      <alignment horizontal="center" vertical="center"/>
    </xf>
    <xf numFmtId="0" fontId="57" fillId="0" borderId="0" xfId="12" applyFont="1" applyFill="1" applyAlignment="1">
      <alignment vertical="center"/>
    </xf>
    <xf numFmtId="0" fontId="55" fillId="0" borderId="0" xfId="0" applyFont="1" applyFill="1"/>
    <xf numFmtId="41" fontId="55" fillId="0" borderId="0" xfId="25" applyFont="1" applyFill="1"/>
    <xf numFmtId="0" fontId="57" fillId="0" borderId="0" xfId="0" applyFont="1" applyAlignment="1">
      <alignment vertical="center"/>
    </xf>
    <xf numFmtId="0" fontId="57" fillId="8" borderId="0" xfId="0" applyFont="1" applyFill="1" applyAlignment="1"/>
    <xf numFmtId="0" fontId="57" fillId="0" borderId="0" xfId="0" applyFont="1"/>
    <xf numFmtId="0" fontId="56" fillId="0" borderId="0" xfId="0" applyFont="1" applyAlignment="1">
      <alignment horizontal="center" vertical="center"/>
    </xf>
    <xf numFmtId="0" fontId="57" fillId="8" borderId="0" xfId="0" applyFont="1" applyFill="1"/>
    <xf numFmtId="0" fontId="56" fillId="0" borderId="0" xfId="0" applyFont="1" applyAlignment="1">
      <alignment vertical="center"/>
    </xf>
    <xf numFmtId="0" fontId="58" fillId="8" borderId="0" xfId="0" applyFont="1" applyFill="1"/>
    <xf numFmtId="0" fontId="59" fillId="0" borderId="0" xfId="0" applyFont="1"/>
    <xf numFmtId="0" fontId="56" fillId="0" borderId="0" xfId="0" applyFont="1"/>
    <xf numFmtId="0" fontId="58" fillId="8" borderId="0" xfId="0" applyFont="1" applyFill="1" applyAlignment="1"/>
    <xf numFmtId="0" fontId="57" fillId="0" borderId="0" xfId="12" applyFont="1" applyFill="1" applyAlignment="1">
      <alignment vertical="center" wrapText="1"/>
    </xf>
    <xf numFmtId="165" fontId="57" fillId="0" borderId="0" xfId="25" applyNumberFormat="1" applyFont="1" applyFill="1" applyAlignment="1">
      <alignment vertical="center"/>
    </xf>
    <xf numFmtId="0" fontId="60" fillId="0" borderId="0" xfId="0" applyFont="1" applyAlignment="1">
      <alignment vertical="center"/>
    </xf>
    <xf numFmtId="0" fontId="60" fillId="8" borderId="0" xfId="0" applyFont="1" applyFill="1" applyAlignment="1"/>
    <xf numFmtId="0" fontId="57" fillId="0" borderId="0" xfId="3" applyFont="1" applyFill="1" applyAlignment="1"/>
    <xf numFmtId="0" fontId="60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/>
    <xf numFmtId="0" fontId="61" fillId="8" borderId="0" xfId="0" applyFont="1" applyFill="1" applyAlignment="1"/>
    <xf numFmtId="0" fontId="58" fillId="0" borderId="0" xfId="3" applyFont="1" applyFill="1" applyAlignment="1"/>
    <xf numFmtId="0" fontId="55" fillId="0" borderId="0" xfId="0" applyFont="1" applyFill="1" applyAlignment="1"/>
    <xf numFmtId="165" fontId="55" fillId="0" borderId="0" xfId="25" applyNumberFormat="1" applyFont="1" applyFill="1"/>
    <xf numFmtId="164" fontId="22" fillId="0" borderId="0" xfId="0" applyNumberFormat="1" applyFont="1" applyFill="1"/>
    <xf numFmtId="0" fontId="46" fillId="0" borderId="0" xfId="12" applyFont="1" applyAlignment="1">
      <alignment vertical="center"/>
    </xf>
    <xf numFmtId="0" fontId="46" fillId="0" borderId="36" xfId="0" applyFont="1" applyBorder="1" applyAlignment="1">
      <alignment horizontal="center" vertical="center"/>
    </xf>
    <xf numFmtId="0" fontId="46" fillId="0" borderId="0" xfId="12" applyFont="1" applyAlignment="1">
      <alignment horizontal="center" vertical="center"/>
    </xf>
    <xf numFmtId="0" fontId="50" fillId="3" borderId="0" xfId="3" applyFont="1" applyFill="1" applyAlignment="1">
      <alignment horizontal="center"/>
    </xf>
    <xf numFmtId="0" fontId="20" fillId="0" borderId="0" xfId="12" applyFont="1" applyFill="1" applyAlignment="1">
      <alignment horizontal="center" vertical="center"/>
    </xf>
    <xf numFmtId="0" fontId="20" fillId="0" borderId="0" xfId="12" applyFont="1" applyFill="1" applyAlignment="1">
      <alignment vertical="center"/>
    </xf>
    <xf numFmtId="0" fontId="48" fillId="6" borderId="32" xfId="12" applyFont="1" applyFill="1" applyBorder="1" applyAlignment="1">
      <alignment horizontal="center" vertical="center"/>
    </xf>
    <xf numFmtId="0" fontId="48" fillId="6" borderId="33" xfId="12" applyFont="1" applyFill="1" applyBorder="1" applyAlignment="1">
      <alignment horizontal="left" vertical="center" wrapText="1"/>
    </xf>
    <xf numFmtId="0" fontId="46" fillId="6" borderId="33" xfId="12" applyFont="1" applyFill="1" applyBorder="1" applyAlignment="1">
      <alignment vertical="center" wrapText="1"/>
    </xf>
    <xf numFmtId="166" fontId="48" fillId="6" borderId="33" xfId="22" applyNumberFormat="1" applyFont="1" applyFill="1" applyBorder="1" applyAlignment="1">
      <alignment horizontal="right" vertical="center" wrapText="1"/>
    </xf>
    <xf numFmtId="166" fontId="48" fillId="6" borderId="33" xfId="22" quotePrefix="1" applyNumberFormat="1" applyFont="1" applyFill="1" applyBorder="1" applyAlignment="1">
      <alignment horizontal="center" vertical="center" wrapText="1"/>
    </xf>
    <xf numFmtId="0" fontId="48" fillId="6" borderId="33" xfId="12" applyFont="1" applyFill="1" applyBorder="1" applyAlignment="1">
      <alignment horizontal="center" vertical="center" wrapText="1"/>
    </xf>
    <xf numFmtId="14" fontId="48" fillId="6" borderId="33" xfId="12" applyNumberFormat="1" applyFont="1" applyFill="1" applyBorder="1" applyAlignment="1">
      <alignment vertical="center" wrapText="1"/>
    </xf>
    <xf numFmtId="0" fontId="48" fillId="6" borderId="33" xfId="12" applyFont="1" applyFill="1" applyBorder="1" applyAlignment="1">
      <alignment vertical="center" wrapText="1"/>
    </xf>
    <xf numFmtId="0" fontId="48" fillId="6" borderId="33" xfId="12" applyFont="1" applyFill="1" applyBorder="1" applyAlignment="1">
      <alignment vertical="center"/>
    </xf>
    <xf numFmtId="43" fontId="48" fillId="6" borderId="33" xfId="22" applyFont="1" applyFill="1" applyBorder="1" applyAlignment="1">
      <alignment vertical="center"/>
    </xf>
    <xf numFmtId="0" fontId="46" fillId="6" borderId="34" xfId="12" applyFont="1" applyFill="1" applyBorder="1" applyAlignment="1">
      <alignment vertical="center"/>
    </xf>
    <xf numFmtId="41" fontId="19" fillId="6" borderId="0" xfId="25" applyFont="1" applyFill="1"/>
    <xf numFmtId="0" fontId="19" fillId="6" borderId="0" xfId="0" applyFont="1" applyFill="1"/>
    <xf numFmtId="166" fontId="48" fillId="6" borderId="33" xfId="22" applyNumberFormat="1" applyFont="1" applyFill="1" applyBorder="1" applyAlignment="1">
      <alignment horizontal="center" vertical="center" wrapText="1"/>
    </xf>
    <xf numFmtId="0" fontId="48" fillId="0" borderId="32" xfId="12" applyFont="1" applyFill="1" applyBorder="1" applyAlignment="1">
      <alignment horizontal="center" vertical="center"/>
    </xf>
    <xf numFmtId="0" fontId="46" fillId="0" borderId="0" xfId="12" applyFont="1" applyFill="1" applyAlignment="1">
      <alignment vertical="center"/>
    </xf>
    <xf numFmtId="0" fontId="47" fillId="0" borderId="60" xfId="0" applyFont="1" applyFill="1" applyBorder="1" applyAlignment="1">
      <alignment horizontal="center" vertical="center" wrapText="1"/>
    </xf>
    <xf numFmtId="0" fontId="46" fillId="0" borderId="26" xfId="12" applyFont="1" applyFill="1" applyBorder="1" applyAlignment="1">
      <alignment vertical="center"/>
    </xf>
    <xf numFmtId="0" fontId="46" fillId="0" borderId="26" xfId="12" applyFont="1" applyFill="1" applyBorder="1" applyAlignment="1">
      <alignment horizontal="center" vertical="center"/>
    </xf>
    <xf numFmtId="0" fontId="46" fillId="0" borderId="33" xfId="12" applyFont="1" applyFill="1" applyBorder="1" applyAlignment="1">
      <alignment vertical="center"/>
    </xf>
    <xf numFmtId="0" fontId="46" fillId="0" borderId="33" xfId="12" applyFont="1" applyFill="1" applyBorder="1" applyAlignment="1">
      <alignment horizontal="center" vertical="center"/>
    </xf>
    <xf numFmtId="0" fontId="46" fillId="0" borderId="33" xfId="12" applyFont="1" applyFill="1" applyBorder="1" applyAlignment="1">
      <alignment horizontal="left" vertical="center"/>
    </xf>
    <xf numFmtId="43" fontId="46" fillId="0" borderId="33" xfId="12" applyNumberFormat="1" applyFont="1" applyFill="1" applyBorder="1" applyAlignment="1">
      <alignment vertical="center"/>
    </xf>
    <xf numFmtId="0" fontId="46" fillId="0" borderId="0" xfId="12" applyFont="1" applyFill="1" applyBorder="1" applyAlignment="1">
      <alignment vertical="center"/>
    </xf>
    <xf numFmtId="0" fontId="46" fillId="0" borderId="0" xfId="12" applyFont="1" applyFill="1" applyBorder="1" applyAlignment="1">
      <alignment horizontal="center" vertical="center"/>
    </xf>
    <xf numFmtId="0" fontId="49" fillId="0" borderId="0" xfId="12" applyFont="1" applyFill="1"/>
    <xf numFmtId="0" fontId="50" fillId="0" borderId="0" xfId="3" applyFont="1" applyFill="1" applyAlignment="1"/>
    <xf numFmtId="0" fontId="50" fillId="0" borderId="0" xfId="12" applyFont="1" applyFill="1"/>
    <xf numFmtId="0" fontId="0" fillId="0" borderId="0" xfId="0" applyFill="1"/>
    <xf numFmtId="0" fontId="46" fillId="0" borderId="36" xfId="0" applyFont="1" applyFill="1" applyBorder="1" applyAlignment="1">
      <alignment horizontal="center" vertical="center"/>
    </xf>
    <xf numFmtId="0" fontId="46" fillId="0" borderId="0" xfId="12" applyFont="1" applyFill="1" applyAlignment="1">
      <alignment horizontal="center" vertical="center"/>
    </xf>
    <xf numFmtId="0" fontId="20" fillId="0" borderId="0" xfId="12" applyFont="1" applyFill="1" applyAlignment="1">
      <alignment horizontal="center" vertical="center"/>
    </xf>
    <xf numFmtId="0" fontId="20" fillId="0" borderId="0" xfId="12" applyFont="1" applyFill="1" applyAlignment="1">
      <alignment vertical="center"/>
    </xf>
    <xf numFmtId="0" fontId="40" fillId="8" borderId="0" xfId="0" applyFont="1" applyFill="1" applyAlignment="1">
      <alignment horizontal="center"/>
    </xf>
    <xf numFmtId="0" fontId="20" fillId="0" borderId="67" xfId="12" applyFont="1" applyBorder="1" applyAlignment="1">
      <alignment horizontal="center" vertical="center"/>
    </xf>
    <xf numFmtId="0" fontId="20" fillId="0" borderId="68" xfId="12" applyFont="1" applyBorder="1" applyAlignment="1">
      <alignment horizontal="center" vertical="center"/>
    </xf>
    <xf numFmtId="0" fontId="20" fillId="0" borderId="67" xfId="12" applyFont="1" applyBorder="1" applyAlignment="1">
      <alignment horizontal="left" vertical="center"/>
    </xf>
    <xf numFmtId="0" fontId="21" fillId="0" borderId="68" xfId="12" applyFont="1" applyBorder="1" applyAlignment="1">
      <alignment horizontal="center" vertical="center"/>
    </xf>
    <xf numFmtId="0" fontId="20" fillId="0" borderId="69" xfId="12" applyFont="1" applyBorder="1" applyAlignment="1">
      <alignment horizontal="center" vertical="center"/>
    </xf>
    <xf numFmtId="0" fontId="20" fillId="0" borderId="70" xfId="12" applyFont="1" applyBorder="1" applyAlignment="1">
      <alignment horizontal="center" vertical="center"/>
    </xf>
    <xf numFmtId="0" fontId="20" fillId="0" borderId="71" xfId="12" applyFont="1" applyBorder="1" applyAlignment="1">
      <alignment horizontal="center" vertical="center"/>
    </xf>
    <xf numFmtId="0" fontId="20" fillId="0" borderId="26" xfId="12" applyFont="1" applyBorder="1" applyAlignment="1">
      <alignment horizontal="center" vertical="center"/>
    </xf>
    <xf numFmtId="0" fontId="20" fillId="0" borderId="72" xfId="12" applyFont="1" applyBorder="1" applyAlignment="1">
      <alignment horizontal="center" vertical="center"/>
    </xf>
    <xf numFmtId="0" fontId="20" fillId="0" borderId="73" xfId="32" applyFont="1" applyFill="1" applyBorder="1" applyAlignment="1">
      <alignment horizontal="center" vertical="center"/>
    </xf>
    <xf numFmtId="0" fontId="20" fillId="0" borderId="60" xfId="32" applyFont="1" applyFill="1" applyBorder="1" applyAlignment="1">
      <alignment horizontal="center" vertical="center"/>
    </xf>
    <xf numFmtId="0" fontId="20" fillId="0" borderId="60" xfId="0" applyFont="1" applyFill="1" applyBorder="1" applyAlignment="1">
      <alignment horizontal="center" vertical="center"/>
    </xf>
    <xf numFmtId="0" fontId="20" fillId="0" borderId="74" xfId="32" applyFont="1" applyFill="1" applyBorder="1" applyAlignment="1">
      <alignment horizontal="center" vertical="center"/>
    </xf>
    <xf numFmtId="0" fontId="19" fillId="0" borderId="68" xfId="12" applyFont="1" applyFill="1" applyBorder="1" applyAlignment="1">
      <alignment vertical="center"/>
    </xf>
    <xf numFmtId="0" fontId="22" fillId="0" borderId="67" xfId="12" applyFont="1" applyFill="1" applyBorder="1" applyAlignment="1">
      <alignment horizontal="left" vertical="center" wrapText="1"/>
    </xf>
    <xf numFmtId="0" fontId="19" fillId="0" borderId="67" xfId="0" applyFont="1" applyFill="1" applyBorder="1" applyAlignment="1">
      <alignment vertical="center" wrapText="1"/>
    </xf>
    <xf numFmtId="0" fontId="19" fillId="0" borderId="68" xfId="0" applyFont="1" applyFill="1" applyBorder="1" applyAlignment="1">
      <alignment vertical="center"/>
    </xf>
    <xf numFmtId="0" fontId="19" fillId="0" borderId="67" xfId="12" applyFont="1" applyFill="1" applyBorder="1" applyAlignment="1">
      <alignment horizontal="left" vertical="center" wrapText="1"/>
    </xf>
    <xf numFmtId="0" fontId="19" fillId="0" borderId="68" xfId="12" applyFont="1" applyFill="1" applyBorder="1" applyAlignment="1">
      <alignment horizontal="left" vertical="center" wrapText="1"/>
    </xf>
    <xf numFmtId="41" fontId="19" fillId="0" borderId="68" xfId="0" applyNumberFormat="1" applyFont="1" applyFill="1" applyBorder="1" applyAlignment="1">
      <alignment vertical="center"/>
    </xf>
    <xf numFmtId="0" fontId="22" fillId="0" borderId="69" xfId="12" applyFont="1" applyFill="1" applyBorder="1" applyAlignment="1">
      <alignment vertical="center"/>
    </xf>
    <xf numFmtId="0" fontId="22" fillId="0" borderId="70" xfId="12" applyFont="1" applyFill="1" applyBorder="1" applyAlignment="1">
      <alignment vertical="center"/>
    </xf>
    <xf numFmtId="0" fontId="19" fillId="0" borderId="71" xfId="12" applyFont="1" applyFill="1" applyBorder="1" applyAlignment="1">
      <alignment vertical="center"/>
    </xf>
    <xf numFmtId="0" fontId="19" fillId="0" borderId="26" xfId="12" applyFont="1" applyFill="1" applyBorder="1" applyAlignment="1">
      <alignment vertical="center"/>
    </xf>
    <xf numFmtId="0" fontId="19" fillId="0" borderId="26" xfId="12" applyFont="1" applyFill="1" applyBorder="1" applyAlignment="1">
      <alignment vertical="center" wrapText="1"/>
    </xf>
    <xf numFmtId="0" fontId="19" fillId="0" borderId="26" xfId="12" applyFont="1" applyFill="1" applyBorder="1" applyAlignment="1">
      <alignment horizontal="center" vertical="center"/>
    </xf>
    <xf numFmtId="165" fontId="19" fillId="0" borderId="26" xfId="25" applyNumberFormat="1" applyFont="1" applyFill="1" applyBorder="1" applyAlignment="1">
      <alignment horizontal="center" vertical="center"/>
    </xf>
    <xf numFmtId="0" fontId="19" fillId="0" borderId="72" xfId="12" applyFont="1" applyFill="1" applyBorder="1" applyAlignment="1">
      <alignment vertical="center"/>
    </xf>
    <xf numFmtId="0" fontId="2" fillId="0" borderId="73" xfId="34" applyFont="1" applyFill="1" applyBorder="1" applyAlignment="1">
      <alignment horizontal="center" vertical="center" wrapText="1"/>
    </xf>
    <xf numFmtId="0" fontId="2" fillId="0" borderId="60" xfId="34" applyFont="1" applyFill="1" applyBorder="1" applyAlignment="1">
      <alignment horizontal="center" vertical="center" wrapText="1"/>
    </xf>
    <xf numFmtId="0" fontId="2" fillId="0" borderId="74" xfId="34" applyFont="1" applyFill="1" applyBorder="1" applyAlignment="1">
      <alignment horizontal="center" vertical="center" wrapText="1"/>
    </xf>
    <xf numFmtId="0" fontId="20" fillId="0" borderId="67" xfId="12" applyFont="1" applyFill="1" applyBorder="1" applyAlignment="1">
      <alignment horizontal="left" vertical="center" wrapText="1"/>
    </xf>
    <xf numFmtId="0" fontId="21" fillId="0" borderId="68" xfId="12" applyFont="1" applyFill="1" applyBorder="1" applyAlignment="1">
      <alignment horizontal="center" vertical="center" wrapText="1"/>
    </xf>
    <xf numFmtId="0" fontId="21" fillId="0" borderId="68" xfId="12" applyFont="1" applyFill="1" applyBorder="1" applyAlignment="1">
      <alignment vertical="center" wrapText="1"/>
    </xf>
    <xf numFmtId="43" fontId="21" fillId="0" borderId="68" xfId="12" applyNumberFormat="1" applyFont="1" applyFill="1" applyBorder="1" applyAlignment="1">
      <alignment vertical="center" wrapText="1"/>
    </xf>
    <xf numFmtId="165" fontId="21" fillId="0" borderId="68" xfId="25" applyNumberFormat="1" applyFont="1" applyFill="1" applyBorder="1" applyAlignment="1">
      <alignment vertical="center" wrapText="1"/>
    </xf>
    <xf numFmtId="0" fontId="19" fillId="0" borderId="68" xfId="0" applyFont="1" applyFill="1" applyBorder="1" applyAlignment="1">
      <alignment vertical="center" wrapText="1"/>
    </xf>
    <xf numFmtId="0" fontId="21" fillId="0" borderId="67" xfId="12" applyFont="1" applyFill="1" applyBorder="1" applyAlignment="1">
      <alignment vertical="center" wrapText="1"/>
    </xf>
    <xf numFmtId="0" fontId="20" fillId="0" borderId="67" xfId="12" applyFont="1" applyFill="1" applyBorder="1" applyAlignment="1">
      <alignment vertical="center" wrapText="1"/>
    </xf>
    <xf numFmtId="0" fontId="21" fillId="0" borderId="69" xfId="12" applyFont="1" applyFill="1" applyBorder="1" applyAlignment="1">
      <alignment vertical="center" wrapText="1"/>
    </xf>
    <xf numFmtId="0" fontId="21" fillId="0" borderId="70" xfId="12" applyFont="1" applyFill="1" applyBorder="1" applyAlignment="1">
      <alignment vertical="center" wrapText="1"/>
    </xf>
    <xf numFmtId="0" fontId="20" fillId="0" borderId="71" xfId="12" applyFont="1" applyFill="1" applyBorder="1" applyAlignment="1">
      <alignment horizontal="center" vertical="center"/>
    </xf>
    <xf numFmtId="0" fontId="20" fillId="0" borderId="26" xfId="12" applyFont="1" applyFill="1" applyBorder="1" applyAlignment="1">
      <alignment horizontal="center" vertical="center"/>
    </xf>
    <xf numFmtId="43" fontId="21" fillId="0" borderId="26" xfId="22" applyFont="1" applyFill="1" applyBorder="1" applyAlignment="1">
      <alignment horizontal="center" vertical="center"/>
    </xf>
    <xf numFmtId="0" fontId="20" fillId="0" borderId="72" xfId="12" applyFont="1" applyFill="1" applyBorder="1" applyAlignment="1">
      <alignment horizontal="center" vertical="center"/>
    </xf>
    <xf numFmtId="0" fontId="54" fillId="0" borderId="73" xfId="32" applyFont="1" applyFill="1" applyBorder="1" applyAlignment="1">
      <alignment horizontal="center" vertical="center"/>
    </xf>
    <xf numFmtId="0" fontId="54" fillId="0" borderId="60" xfId="32" applyFont="1" applyFill="1" applyBorder="1" applyAlignment="1">
      <alignment horizontal="center" vertical="center"/>
    </xf>
    <xf numFmtId="0" fontId="54" fillId="0" borderId="60" xfId="33" applyFont="1" applyFill="1" applyBorder="1" applyAlignment="1">
      <alignment horizontal="center" vertical="center"/>
    </xf>
    <xf numFmtId="0" fontId="20" fillId="0" borderId="68" xfId="12" applyFont="1" applyFill="1" applyBorder="1" applyAlignment="1">
      <alignment horizontal="center" vertical="center" wrapText="1"/>
    </xf>
    <xf numFmtId="0" fontId="21" fillId="0" borderId="67" xfId="12" applyFont="1" applyFill="1" applyBorder="1" applyAlignment="1">
      <alignment horizontal="center" vertical="center" wrapText="1"/>
    </xf>
    <xf numFmtId="0" fontId="20" fillId="0" borderId="67" xfId="12" applyFont="1" applyFill="1" applyBorder="1" applyAlignment="1">
      <alignment horizontal="center" vertical="center" wrapText="1"/>
    </xf>
    <xf numFmtId="0" fontId="21" fillId="0" borderId="68" xfId="12" applyFont="1" applyFill="1" applyBorder="1" applyAlignment="1">
      <alignment horizontal="left" vertical="center" wrapText="1"/>
    </xf>
    <xf numFmtId="165" fontId="20" fillId="0" borderId="68" xfId="25" applyNumberFormat="1" applyFont="1" applyFill="1" applyBorder="1" applyAlignment="1">
      <alignment horizontal="center" vertical="center" wrapText="1"/>
    </xf>
    <xf numFmtId="0" fontId="20" fillId="0" borderId="69" xfId="12" applyFont="1" applyFill="1" applyBorder="1" applyAlignment="1">
      <alignment horizontal="center" vertical="center" wrapText="1"/>
    </xf>
    <xf numFmtId="0" fontId="20" fillId="0" borderId="70" xfId="12" applyFont="1" applyFill="1" applyBorder="1" applyAlignment="1">
      <alignment horizontal="center" vertical="center" wrapText="1"/>
    </xf>
    <xf numFmtId="0" fontId="20" fillId="0" borderId="73" xfId="31" applyFont="1" applyBorder="1" applyAlignment="1">
      <alignment horizontal="center" vertical="center" wrapText="1"/>
    </xf>
    <xf numFmtId="0" fontId="20" fillId="0" borderId="60" xfId="31" applyFont="1" applyBorder="1" applyAlignment="1">
      <alignment horizontal="center" vertical="center" wrapText="1"/>
    </xf>
    <xf numFmtId="0" fontId="20" fillId="0" borderId="74" xfId="31" applyFont="1" applyBorder="1" applyAlignment="1">
      <alignment horizontal="center" vertical="center" wrapText="1"/>
    </xf>
    <xf numFmtId="0" fontId="46" fillId="0" borderId="68" xfId="12" applyFont="1" applyFill="1" applyBorder="1" applyAlignment="1">
      <alignment vertical="center"/>
    </xf>
    <xf numFmtId="0" fontId="46" fillId="0" borderId="67" xfId="12" applyFont="1" applyFill="1" applyBorder="1" applyAlignment="1">
      <alignment horizontal="left" vertical="center"/>
    </xf>
    <xf numFmtId="0" fontId="48" fillId="0" borderId="67" xfId="12" applyFont="1" applyFill="1" applyBorder="1" applyAlignment="1">
      <alignment horizontal="center" vertical="center"/>
    </xf>
    <xf numFmtId="0" fontId="48" fillId="0" borderId="69" xfId="12" applyFont="1" applyFill="1" applyBorder="1" applyAlignment="1">
      <alignment horizontal="center" vertical="center"/>
    </xf>
    <xf numFmtId="166" fontId="48" fillId="0" borderId="36" xfId="22" applyNumberFormat="1" applyFont="1" applyFill="1" applyBorder="1" applyAlignment="1">
      <alignment horizontal="center" vertical="center" wrapText="1"/>
    </xf>
    <xf numFmtId="0" fontId="46" fillId="0" borderId="70" xfId="12" applyFont="1" applyFill="1" applyBorder="1" applyAlignment="1">
      <alignment vertical="center"/>
    </xf>
    <xf numFmtId="0" fontId="46" fillId="0" borderId="71" xfId="12" applyFont="1" applyFill="1" applyBorder="1" applyAlignment="1">
      <alignment vertical="center"/>
    </xf>
    <xf numFmtId="0" fontId="46" fillId="0" borderId="72" xfId="12" applyFont="1" applyFill="1" applyBorder="1" applyAlignment="1">
      <alignment vertical="center"/>
    </xf>
    <xf numFmtId="0" fontId="47" fillId="0" borderId="73" xfId="0" applyFont="1" applyFill="1" applyBorder="1" applyAlignment="1">
      <alignment horizontal="center" vertical="center"/>
    </xf>
    <xf numFmtId="0" fontId="47" fillId="0" borderId="74" xfId="0" applyFont="1" applyFill="1" applyBorder="1" applyAlignment="1">
      <alignment horizontal="center" vertical="center"/>
    </xf>
    <xf numFmtId="0" fontId="22" fillId="0" borderId="0" xfId="12" applyFont="1" applyFill="1" applyAlignment="1"/>
    <xf numFmtId="0" fontId="50" fillId="3" borderId="0" xfId="3" applyFont="1" applyFill="1" applyAlignment="1">
      <alignment horizontal="center"/>
    </xf>
    <xf numFmtId="0" fontId="22" fillId="3" borderId="0" xfId="3" applyFont="1" applyFill="1" applyAlignment="1">
      <alignment horizontal="center"/>
    </xf>
    <xf numFmtId="0" fontId="46" fillId="0" borderId="0" xfId="12" applyFont="1" applyAlignment="1">
      <alignment horizontal="center" vertical="center"/>
    </xf>
    <xf numFmtId="0" fontId="22" fillId="3" borderId="0" xfId="12" applyFont="1" applyFill="1" applyAlignment="1">
      <alignment horizontal="center"/>
    </xf>
    <xf numFmtId="0" fontId="46" fillId="0" borderId="30" xfId="0" applyFont="1" applyBorder="1" applyAlignment="1">
      <alignment horizontal="center" vertical="center"/>
    </xf>
    <xf numFmtId="0" fontId="46" fillId="0" borderId="33" xfId="0" applyFont="1" applyBorder="1" applyAlignment="1">
      <alignment horizontal="center" vertical="center"/>
    </xf>
    <xf numFmtId="0" fontId="46" fillId="0" borderId="36" xfId="0" applyFont="1" applyBorder="1" applyAlignment="1">
      <alignment horizontal="center" vertical="center"/>
    </xf>
    <xf numFmtId="0" fontId="46" fillId="0" borderId="30" xfId="0" applyFont="1" applyFill="1" applyBorder="1" applyAlignment="1">
      <alignment horizontal="center" vertical="center" wrapText="1"/>
    </xf>
    <xf numFmtId="0" fontId="46" fillId="0" borderId="33" xfId="0" applyFont="1" applyFill="1" applyBorder="1" applyAlignment="1">
      <alignment horizontal="center" vertical="center" wrapText="1"/>
    </xf>
    <xf numFmtId="0" fontId="46" fillId="0" borderId="36" xfId="0" applyFont="1" applyFill="1" applyBorder="1" applyAlignment="1">
      <alignment horizontal="center" vertical="center" wrapText="1"/>
    </xf>
    <xf numFmtId="0" fontId="46" fillId="0" borderId="31" xfId="0" applyFont="1" applyBorder="1" applyAlignment="1">
      <alignment horizontal="center" vertical="center"/>
    </xf>
    <xf numFmtId="0" fontId="46" fillId="0" borderId="34" xfId="0" applyFont="1" applyBorder="1" applyAlignment="1">
      <alignment horizontal="center" vertical="center"/>
    </xf>
    <xf numFmtId="0" fontId="46" fillId="0" borderId="37" xfId="0" applyFont="1" applyBorder="1" applyAlignment="1">
      <alignment horizontal="center" vertical="center"/>
    </xf>
    <xf numFmtId="0" fontId="51" fillId="3" borderId="0" xfId="3" applyFont="1" applyFill="1" applyAlignment="1">
      <alignment horizontal="center"/>
    </xf>
    <xf numFmtId="0" fontId="23" fillId="3" borderId="0" xfId="3" applyFont="1" applyFill="1" applyAlignment="1">
      <alignment horizontal="center"/>
    </xf>
    <xf numFmtId="0" fontId="46" fillId="0" borderId="33" xfId="0" applyFont="1" applyBorder="1" applyAlignment="1">
      <alignment horizontal="center" vertical="center" wrapText="1"/>
    </xf>
    <xf numFmtId="0" fontId="46" fillId="0" borderId="36" xfId="0" applyFont="1" applyBorder="1" applyAlignment="1">
      <alignment horizontal="center" vertical="center" wrapText="1"/>
    </xf>
    <xf numFmtId="0" fontId="45" fillId="0" borderId="0" xfId="12" applyFont="1" applyAlignment="1">
      <alignment horizontal="center" vertical="center"/>
    </xf>
    <xf numFmtId="0" fontId="46" fillId="0" borderId="0" xfId="12" applyFont="1" applyAlignment="1">
      <alignment vertical="center"/>
    </xf>
    <xf numFmtId="0" fontId="46" fillId="0" borderId="29" xfId="0" applyFont="1" applyBorder="1" applyAlignment="1">
      <alignment horizontal="center" vertical="center" wrapText="1"/>
    </xf>
    <xf numFmtId="0" fontId="46" fillId="0" borderId="32" xfId="0" applyFont="1" applyBorder="1" applyAlignment="1">
      <alignment horizontal="center" vertical="center" wrapText="1"/>
    </xf>
    <xf numFmtId="0" fontId="46" fillId="0" borderId="35" xfId="0" applyFont="1" applyBorder="1" applyAlignment="1">
      <alignment horizontal="center" vertical="center" wrapText="1"/>
    </xf>
    <xf numFmtId="0" fontId="46" fillId="0" borderId="30" xfId="0" applyFont="1" applyBorder="1" applyAlignment="1">
      <alignment horizontal="center" vertical="center" wrapText="1"/>
    </xf>
    <xf numFmtId="0" fontId="40" fillId="8" borderId="0" xfId="0" applyFont="1" applyFill="1" applyAlignment="1">
      <alignment horizontal="center"/>
    </xf>
    <xf numFmtId="0" fontId="45" fillId="0" borderId="0" xfId="12" applyFont="1" applyFill="1" applyAlignment="1">
      <alignment horizontal="center" vertical="center"/>
    </xf>
    <xf numFmtId="0" fontId="46" fillId="0" borderId="0" xfId="12" applyFont="1" applyFill="1" applyAlignment="1">
      <alignment vertical="center"/>
    </xf>
    <xf numFmtId="0" fontId="46" fillId="0" borderId="65" xfId="0" applyFont="1" applyFill="1" applyBorder="1" applyAlignment="1">
      <alignment horizontal="center" vertical="center" wrapText="1"/>
    </xf>
    <xf numFmtId="0" fontId="46" fillId="0" borderId="67" xfId="0" applyFont="1" applyFill="1" applyBorder="1" applyAlignment="1">
      <alignment horizontal="center" vertical="center" wrapText="1"/>
    </xf>
    <xf numFmtId="0" fontId="46" fillId="0" borderId="69" xfId="0" applyFont="1" applyFill="1" applyBorder="1" applyAlignment="1">
      <alignment horizontal="center" vertical="center" wrapText="1"/>
    </xf>
    <xf numFmtId="0" fontId="46" fillId="0" borderId="46" xfId="0" applyFont="1" applyFill="1" applyBorder="1" applyAlignment="1">
      <alignment horizontal="center" vertical="center" wrapText="1"/>
    </xf>
    <xf numFmtId="0" fontId="46" fillId="0" borderId="46" xfId="0" applyFont="1" applyFill="1" applyBorder="1" applyAlignment="1">
      <alignment horizontal="center" vertical="center"/>
    </xf>
    <xf numFmtId="0" fontId="46" fillId="0" borderId="33" xfId="0" applyFont="1" applyFill="1" applyBorder="1" applyAlignment="1">
      <alignment horizontal="center" vertical="center"/>
    </xf>
    <xf numFmtId="0" fontId="46" fillId="0" borderId="36" xfId="0" applyFont="1" applyFill="1" applyBorder="1" applyAlignment="1">
      <alignment horizontal="center" vertical="center"/>
    </xf>
    <xf numFmtId="0" fontId="46" fillId="0" borderId="66" xfId="0" applyFont="1" applyFill="1" applyBorder="1" applyAlignment="1">
      <alignment horizontal="center" vertical="center"/>
    </xf>
    <xf numFmtId="0" fontId="46" fillId="0" borderId="68" xfId="0" applyFont="1" applyFill="1" applyBorder="1" applyAlignment="1">
      <alignment horizontal="center" vertical="center"/>
    </xf>
    <xf numFmtId="0" fontId="46" fillId="0" borderId="70" xfId="0" applyFont="1" applyFill="1" applyBorder="1" applyAlignment="1">
      <alignment horizontal="center" vertical="center"/>
    </xf>
    <xf numFmtId="0" fontId="43" fillId="8" borderId="0" xfId="0" applyFont="1" applyFill="1" applyAlignment="1">
      <alignment horizontal="center"/>
    </xf>
    <xf numFmtId="0" fontId="24" fillId="0" borderId="0" xfId="12" applyFont="1" applyFill="1" applyAlignment="1">
      <alignment horizontal="center" vertical="center"/>
    </xf>
    <xf numFmtId="0" fontId="20" fillId="0" borderId="0" xfId="12" applyFont="1" applyFill="1" applyAlignment="1">
      <alignment horizontal="center" vertical="center"/>
    </xf>
    <xf numFmtId="0" fontId="10" fillId="0" borderId="29" xfId="31" applyFont="1" applyBorder="1" applyAlignment="1">
      <alignment horizontal="center" vertical="center" wrapText="1"/>
    </xf>
    <xf numFmtId="0" fontId="10" fillId="0" borderId="32" xfId="31" applyFont="1" applyBorder="1" applyAlignment="1">
      <alignment horizontal="center" vertical="center" wrapText="1"/>
    </xf>
    <xf numFmtId="0" fontId="10" fillId="0" borderId="39" xfId="31" applyFont="1" applyBorder="1" applyAlignment="1">
      <alignment horizontal="center" vertical="center" wrapText="1"/>
    </xf>
    <xf numFmtId="0" fontId="10" fillId="0" borderId="30" xfId="31" applyFont="1" applyBorder="1" applyAlignment="1">
      <alignment horizontal="center" vertical="center" wrapText="1"/>
    </xf>
    <xf numFmtId="0" fontId="10" fillId="0" borderId="31" xfId="31" applyFont="1" applyBorder="1" applyAlignment="1">
      <alignment horizontal="center" vertical="center" wrapText="1"/>
    </xf>
    <xf numFmtId="0" fontId="10" fillId="0" borderId="34" xfId="31" applyFont="1" applyBorder="1" applyAlignment="1">
      <alignment horizontal="center" vertical="center" wrapText="1"/>
    </xf>
    <xf numFmtId="0" fontId="10" fillId="0" borderId="41" xfId="31" applyFont="1" applyBorder="1" applyAlignment="1">
      <alignment horizontal="center" vertical="center" wrapText="1"/>
    </xf>
    <xf numFmtId="0" fontId="10" fillId="0" borderId="33" xfId="31" applyFont="1" applyBorder="1" applyAlignment="1">
      <alignment horizontal="center" vertical="center" wrapText="1"/>
    </xf>
    <xf numFmtId="0" fontId="10" fillId="0" borderId="40" xfId="31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center" wrapText="1"/>
    </xf>
    <xf numFmtId="165" fontId="22" fillId="0" borderId="24" xfId="25" applyNumberFormat="1" applyFont="1" applyFill="1" applyBorder="1" applyAlignment="1">
      <alignment horizontal="center" vertical="center" wrapText="1"/>
    </xf>
    <xf numFmtId="165" fontId="22" fillId="0" borderId="25" xfId="25" applyNumberFormat="1" applyFont="1" applyFill="1" applyBorder="1" applyAlignment="1">
      <alignment horizontal="center" vertical="center" wrapText="1"/>
    </xf>
    <xf numFmtId="165" fontId="22" fillId="0" borderId="26" xfId="25" applyNumberFormat="1" applyFont="1" applyFill="1" applyBorder="1" applyAlignment="1">
      <alignment horizontal="center" vertical="center" wrapText="1"/>
    </xf>
    <xf numFmtId="0" fontId="22" fillId="0" borderId="23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23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22" fillId="0" borderId="11" xfId="0" applyFont="1" applyFill="1" applyBorder="1" applyAlignment="1">
      <alignment horizontal="center" vertical="center" wrapText="1"/>
    </xf>
    <xf numFmtId="0" fontId="22" fillId="0" borderId="23" xfId="0" applyFont="1" applyFill="1" applyBorder="1" applyAlignment="1">
      <alignment horizontal="right" vertical="center"/>
    </xf>
    <xf numFmtId="0" fontId="22" fillId="0" borderId="7" xfId="0" applyFont="1" applyFill="1" applyBorder="1" applyAlignment="1">
      <alignment horizontal="right" vertical="center"/>
    </xf>
    <xf numFmtId="0" fontId="22" fillId="0" borderId="11" xfId="0" applyFont="1" applyFill="1" applyBorder="1" applyAlignment="1">
      <alignment horizontal="right" vertical="center"/>
    </xf>
    <xf numFmtId="0" fontId="22" fillId="0" borderId="48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41" fontId="22" fillId="0" borderId="23" xfId="25" applyFont="1" applyFill="1" applyBorder="1" applyAlignment="1">
      <alignment horizontal="center" vertical="center"/>
    </xf>
    <xf numFmtId="41" fontId="22" fillId="0" borderId="7" xfId="25" applyFont="1" applyFill="1" applyBorder="1" applyAlignment="1">
      <alignment horizontal="center" vertical="center"/>
    </xf>
    <xf numFmtId="41" fontId="22" fillId="0" borderId="11" xfId="25" applyFont="1" applyFill="1" applyBorder="1" applyAlignment="1">
      <alignment horizontal="center" vertical="center"/>
    </xf>
    <xf numFmtId="0" fontId="22" fillId="0" borderId="65" xfId="31" applyFont="1" applyBorder="1" applyAlignment="1">
      <alignment horizontal="center" vertical="center" wrapText="1"/>
    </xf>
    <xf numFmtId="0" fontId="22" fillId="0" borderId="67" xfId="31" applyFont="1" applyBorder="1" applyAlignment="1">
      <alignment horizontal="center" vertical="center" wrapText="1"/>
    </xf>
    <xf numFmtId="0" fontId="22" fillId="0" borderId="69" xfId="31" applyFont="1" applyBorder="1" applyAlignment="1">
      <alignment horizontal="center" vertical="center" wrapText="1"/>
    </xf>
    <xf numFmtId="0" fontId="22" fillId="0" borderId="46" xfId="31" applyFont="1" applyBorder="1" applyAlignment="1">
      <alignment horizontal="center" vertical="center" wrapText="1"/>
    </xf>
    <xf numFmtId="0" fontId="22" fillId="0" borderId="33" xfId="31" applyFont="1" applyBorder="1" applyAlignment="1">
      <alignment horizontal="center" vertical="center" wrapText="1"/>
    </xf>
    <xf numFmtId="0" fontId="22" fillId="0" borderId="36" xfId="31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22" fillId="0" borderId="36" xfId="0" applyFont="1" applyBorder="1" applyAlignment="1">
      <alignment horizontal="center" vertical="center" wrapText="1"/>
    </xf>
    <xf numFmtId="0" fontId="22" fillId="0" borderId="66" xfId="31" applyFont="1" applyBorder="1" applyAlignment="1">
      <alignment horizontal="center" vertical="center" wrapText="1"/>
    </xf>
    <xf numFmtId="0" fontId="22" fillId="0" borderId="68" xfId="31" applyFont="1" applyBorder="1" applyAlignment="1">
      <alignment horizontal="center" vertical="center" wrapText="1"/>
    </xf>
    <xf numFmtId="0" fontId="22" fillId="0" borderId="70" xfId="31" applyFont="1" applyBorder="1" applyAlignment="1">
      <alignment horizontal="center" vertical="center" wrapText="1"/>
    </xf>
    <xf numFmtId="0" fontId="38" fillId="0" borderId="30" xfId="33" applyFont="1" applyFill="1" applyBorder="1" applyAlignment="1">
      <alignment horizontal="center" vertical="center" wrapText="1"/>
    </xf>
    <xf numFmtId="0" fontId="38" fillId="0" borderId="33" xfId="33" applyFont="1" applyFill="1" applyBorder="1" applyAlignment="1">
      <alignment horizontal="center" vertical="center" wrapText="1"/>
    </xf>
    <xf numFmtId="0" fontId="38" fillId="0" borderId="40" xfId="33" applyFont="1" applyFill="1" applyBorder="1" applyAlignment="1">
      <alignment horizontal="center" vertical="center" wrapText="1"/>
    </xf>
    <xf numFmtId="0" fontId="2" fillId="0" borderId="31" xfId="33" applyFont="1" applyFill="1" applyBorder="1" applyAlignment="1">
      <alignment horizontal="center" vertical="center"/>
    </xf>
    <xf numFmtId="0" fontId="2" fillId="0" borderId="34" xfId="33" applyFont="1" applyFill="1" applyBorder="1" applyAlignment="1">
      <alignment horizontal="center" vertical="center"/>
    </xf>
    <xf numFmtId="0" fontId="2" fillId="0" borderId="41" xfId="33" applyFont="1" applyFill="1" applyBorder="1" applyAlignment="1">
      <alignment horizontal="center" vertical="center"/>
    </xf>
    <xf numFmtId="0" fontId="38" fillId="0" borderId="33" xfId="33" applyFont="1" applyFill="1" applyBorder="1" applyAlignment="1">
      <alignment horizontal="center" vertical="center"/>
    </xf>
    <xf numFmtId="0" fontId="38" fillId="0" borderId="40" xfId="33" applyFont="1" applyFill="1" applyBorder="1" applyAlignment="1">
      <alignment horizontal="center" vertical="center"/>
    </xf>
    <xf numFmtId="0" fontId="38" fillId="0" borderId="29" xfId="32" applyFont="1" applyFill="1" applyBorder="1" applyAlignment="1">
      <alignment horizontal="center" vertical="center" wrapText="1"/>
    </xf>
    <xf numFmtId="0" fontId="38" fillId="0" borderId="32" xfId="32" applyFont="1" applyFill="1" applyBorder="1" applyAlignment="1">
      <alignment horizontal="center" vertical="center" wrapText="1"/>
    </xf>
    <xf numFmtId="0" fontId="38" fillId="0" borderId="39" xfId="32" applyFont="1" applyFill="1" applyBorder="1" applyAlignment="1">
      <alignment horizontal="center" vertical="center" wrapText="1"/>
    </xf>
    <xf numFmtId="0" fontId="38" fillId="0" borderId="54" xfId="33" applyFont="1" applyFill="1" applyBorder="1" applyAlignment="1">
      <alignment horizontal="center" vertical="center" wrapText="1"/>
    </xf>
    <xf numFmtId="0" fontId="38" fillId="0" borderId="55" xfId="33" applyFont="1" applyFill="1" applyBorder="1" applyAlignment="1">
      <alignment horizontal="center" vertical="center" wrapText="1"/>
    </xf>
    <xf numFmtId="0" fontId="38" fillId="0" borderId="49" xfId="33" applyFont="1" applyFill="1" applyBorder="1" applyAlignment="1">
      <alignment horizontal="center" vertical="center" wrapText="1"/>
    </xf>
    <xf numFmtId="0" fontId="38" fillId="0" borderId="53" xfId="33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 vertical="center"/>
    </xf>
    <xf numFmtId="0" fontId="20" fillId="0" borderId="0" xfId="12" applyFont="1" applyFill="1" applyAlignment="1">
      <alignment vertical="center"/>
    </xf>
    <xf numFmtId="0" fontId="38" fillId="0" borderId="38" xfId="33" applyFont="1" applyFill="1" applyBorder="1" applyAlignment="1">
      <alignment horizontal="center" vertical="center" wrapText="1"/>
    </xf>
    <xf numFmtId="0" fontId="38" fillId="0" borderId="44" xfId="33" applyFont="1" applyFill="1" applyBorder="1" applyAlignment="1">
      <alignment horizontal="center" vertical="center" wrapText="1"/>
    </xf>
    <xf numFmtId="0" fontId="38" fillId="0" borderId="25" xfId="33" applyFont="1" applyFill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right" vertical="center"/>
    </xf>
    <xf numFmtId="0" fontId="20" fillId="0" borderId="7" xfId="0" applyFont="1" applyFill="1" applyBorder="1" applyAlignment="1">
      <alignment horizontal="right" vertical="center"/>
    </xf>
    <xf numFmtId="0" fontId="20" fillId="0" borderId="11" xfId="0" applyFont="1" applyFill="1" applyBorder="1" applyAlignment="1">
      <alignment horizontal="right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20" fillId="0" borderId="24" xfId="25" applyNumberFormat="1" applyFont="1" applyFill="1" applyBorder="1" applyAlignment="1">
      <alignment horizontal="center" vertical="center" wrapText="1"/>
    </xf>
    <xf numFmtId="165" fontId="20" fillId="0" borderId="25" xfId="25" applyNumberFormat="1" applyFont="1" applyFill="1" applyBorder="1" applyAlignment="1">
      <alignment horizontal="center" vertical="center" wrapText="1"/>
    </xf>
    <xf numFmtId="165" fontId="20" fillId="0" borderId="26" xfId="25" applyNumberFormat="1" applyFont="1" applyFill="1" applyBorder="1" applyAlignment="1">
      <alignment horizontal="center" vertical="center" wrapText="1"/>
    </xf>
    <xf numFmtId="0" fontId="20" fillId="0" borderId="48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41" fontId="20" fillId="0" borderId="23" xfId="25" applyFont="1" applyFill="1" applyBorder="1" applyAlignment="1">
      <alignment horizontal="center" vertical="center"/>
    </xf>
    <xf numFmtId="41" fontId="20" fillId="0" borderId="7" xfId="25" applyFont="1" applyFill="1" applyBorder="1" applyAlignment="1">
      <alignment horizontal="center" vertical="center"/>
    </xf>
    <xf numFmtId="41" fontId="20" fillId="0" borderId="11" xfId="25" applyFont="1" applyFill="1" applyBorder="1" applyAlignment="1">
      <alignment horizontal="center" vertical="center"/>
    </xf>
    <xf numFmtId="0" fontId="53" fillId="0" borderId="33" xfId="33" applyFont="1" applyFill="1" applyBorder="1" applyAlignment="1">
      <alignment horizontal="center" vertical="center" wrapText="1"/>
    </xf>
    <xf numFmtId="0" fontId="53" fillId="0" borderId="36" xfId="33" applyFont="1" applyFill="1" applyBorder="1" applyAlignment="1">
      <alignment horizontal="center" vertical="center" wrapText="1"/>
    </xf>
    <xf numFmtId="0" fontId="53" fillId="0" borderId="33" xfId="33" applyFont="1" applyFill="1" applyBorder="1" applyAlignment="1">
      <alignment horizontal="center" vertical="center"/>
    </xf>
    <xf numFmtId="0" fontId="53" fillId="0" borderId="36" xfId="33" applyFont="1" applyFill="1" applyBorder="1" applyAlignment="1">
      <alignment horizontal="center" vertical="center"/>
    </xf>
    <xf numFmtId="0" fontId="53" fillId="0" borderId="46" xfId="33" applyFont="1" applyFill="1" applyBorder="1" applyAlignment="1">
      <alignment horizontal="center" vertical="center" wrapText="1"/>
    </xf>
    <xf numFmtId="0" fontId="22" fillId="0" borderId="66" xfId="33" applyFont="1" applyFill="1" applyBorder="1" applyAlignment="1">
      <alignment horizontal="center" vertical="center"/>
    </xf>
    <xf numFmtId="0" fontId="22" fillId="0" borderId="68" xfId="33" applyFont="1" applyFill="1" applyBorder="1" applyAlignment="1">
      <alignment horizontal="center" vertical="center"/>
    </xf>
    <xf numFmtId="0" fontId="22" fillId="0" borderId="70" xfId="33" applyFont="1" applyFill="1" applyBorder="1" applyAlignment="1">
      <alignment horizontal="center" vertical="center"/>
    </xf>
    <xf numFmtId="0" fontId="53" fillId="0" borderId="65" xfId="32" applyFont="1" applyFill="1" applyBorder="1" applyAlignment="1">
      <alignment horizontal="center" vertical="center" wrapText="1"/>
    </xf>
    <xf numFmtId="0" fontId="53" fillId="0" borderId="67" xfId="32" applyFont="1" applyFill="1" applyBorder="1" applyAlignment="1">
      <alignment horizontal="center" vertical="center" wrapText="1"/>
    </xf>
    <xf numFmtId="0" fontId="53" fillId="0" borderId="69" xfId="32" applyFont="1" applyFill="1" applyBorder="1" applyAlignment="1">
      <alignment horizontal="center" vertical="center" wrapText="1"/>
    </xf>
    <xf numFmtId="0" fontId="10" fillId="0" borderId="38" xfId="34" applyFont="1" applyFill="1" applyBorder="1" applyAlignment="1">
      <alignment horizontal="center" vertical="center" wrapText="1"/>
    </xf>
    <xf numFmtId="0" fontId="10" fillId="0" borderId="25" xfId="34" applyFont="1" applyFill="1" applyBorder="1" applyAlignment="1">
      <alignment horizontal="center" vertical="center" wrapText="1"/>
    </xf>
    <xf numFmtId="0" fontId="10" fillId="0" borderId="44" xfId="34" applyFont="1" applyFill="1" applyBorder="1" applyAlignment="1">
      <alignment horizontal="center" vertical="center" wrapText="1"/>
    </xf>
    <xf numFmtId="0" fontId="10" fillId="0" borderId="30" xfId="34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10" fillId="0" borderId="24" xfId="34" applyFont="1" applyFill="1" applyBorder="1" applyAlignment="1">
      <alignment horizontal="center" vertical="center" wrapText="1"/>
    </xf>
    <xf numFmtId="0" fontId="10" fillId="0" borderId="33" xfId="34" applyFont="1" applyFill="1" applyBorder="1" applyAlignment="1">
      <alignment horizontal="center" vertical="center" wrapText="1"/>
    </xf>
    <xf numFmtId="0" fontId="10" fillId="0" borderId="40" xfId="34" applyFont="1" applyFill="1" applyBorder="1" applyAlignment="1">
      <alignment horizontal="center" vertical="center" wrapText="1"/>
    </xf>
    <xf numFmtId="0" fontId="10" fillId="0" borderId="29" xfId="34" applyFont="1" applyFill="1" applyBorder="1" applyAlignment="1">
      <alignment horizontal="center" vertical="center" wrapText="1"/>
    </xf>
    <xf numFmtId="0" fontId="10" fillId="0" borderId="32" xfId="34" applyFont="1" applyFill="1" applyBorder="1" applyAlignment="1">
      <alignment horizontal="center" vertical="center" wrapText="1"/>
    </xf>
    <xf numFmtId="0" fontId="10" fillId="0" borderId="39" xfId="34" applyFont="1" applyFill="1" applyBorder="1" applyAlignment="1">
      <alignment horizontal="center" vertical="center" wrapText="1"/>
    </xf>
    <xf numFmtId="0" fontId="10" fillId="0" borderId="56" xfId="34" applyFont="1" applyFill="1" applyBorder="1" applyAlignment="1">
      <alignment horizontal="center" vertical="center" wrapText="1"/>
    </xf>
    <xf numFmtId="0" fontId="10" fillId="0" borderId="57" xfId="34" applyFont="1" applyFill="1" applyBorder="1" applyAlignment="1">
      <alignment horizontal="center" vertical="center" wrapText="1"/>
    </xf>
    <xf numFmtId="0" fontId="10" fillId="0" borderId="58" xfId="34" applyFont="1" applyFill="1" applyBorder="1" applyAlignment="1">
      <alignment horizontal="center" vertical="center" wrapText="1"/>
    </xf>
    <xf numFmtId="0" fontId="22" fillId="0" borderId="0" xfId="12" applyFont="1" applyFill="1" applyAlignment="1">
      <alignment horizontal="center" vertical="center"/>
    </xf>
    <xf numFmtId="0" fontId="22" fillId="0" borderId="0" xfId="12" applyFont="1" applyFill="1" applyAlignment="1">
      <alignment vertical="center"/>
    </xf>
    <xf numFmtId="0" fontId="22" fillId="0" borderId="65" xfId="34" applyFont="1" applyFill="1" applyBorder="1" applyAlignment="1">
      <alignment horizontal="center" vertical="center" wrapText="1"/>
    </xf>
    <xf numFmtId="0" fontId="22" fillId="0" borderId="67" xfId="34" applyFont="1" applyFill="1" applyBorder="1" applyAlignment="1">
      <alignment horizontal="center" vertical="center" wrapText="1"/>
    </xf>
    <xf numFmtId="0" fontId="22" fillId="0" borderId="69" xfId="34" applyFont="1" applyFill="1" applyBorder="1" applyAlignment="1">
      <alignment horizontal="center" vertical="center" wrapText="1"/>
    </xf>
    <xf numFmtId="0" fontId="22" fillId="0" borderId="46" xfId="34" applyFont="1" applyFill="1" applyBorder="1" applyAlignment="1">
      <alignment horizontal="center" vertical="center" wrapText="1"/>
    </xf>
    <xf numFmtId="0" fontId="22" fillId="0" borderId="33" xfId="34" applyFont="1" applyFill="1" applyBorder="1" applyAlignment="1">
      <alignment horizontal="center" vertical="center" wrapText="1"/>
    </xf>
    <xf numFmtId="0" fontId="22" fillId="0" borderId="36" xfId="34" applyFont="1" applyFill="1" applyBorder="1" applyAlignment="1">
      <alignment horizontal="center" vertical="center" wrapText="1"/>
    </xf>
    <xf numFmtId="0" fontId="22" fillId="0" borderId="33" xfId="0" applyFont="1" applyFill="1" applyBorder="1" applyAlignment="1">
      <alignment horizontal="center" vertical="center" wrapText="1"/>
    </xf>
    <xf numFmtId="0" fontId="22" fillId="0" borderId="36" xfId="0" applyFont="1" applyFill="1" applyBorder="1" applyAlignment="1">
      <alignment horizontal="center" vertical="center" wrapText="1"/>
    </xf>
    <xf numFmtId="0" fontId="22" fillId="0" borderId="66" xfId="34" applyFont="1" applyFill="1" applyBorder="1" applyAlignment="1">
      <alignment horizontal="center" vertical="center" wrapText="1"/>
    </xf>
    <xf numFmtId="0" fontId="22" fillId="0" borderId="68" xfId="34" applyFont="1" applyFill="1" applyBorder="1" applyAlignment="1">
      <alignment horizontal="center" vertical="center" wrapText="1"/>
    </xf>
    <xf numFmtId="0" fontId="22" fillId="0" borderId="70" xfId="34" applyFont="1" applyFill="1" applyBorder="1" applyAlignment="1">
      <alignment horizontal="center" vertical="center" wrapText="1"/>
    </xf>
    <xf numFmtId="0" fontId="20" fillId="0" borderId="33" xfId="33" applyFont="1" applyFill="1" applyBorder="1" applyAlignment="1">
      <alignment horizontal="center" vertical="center" wrapText="1"/>
    </xf>
    <xf numFmtId="0" fontId="20" fillId="0" borderId="36" xfId="33" applyFont="1" applyFill="1" applyBorder="1" applyAlignment="1">
      <alignment horizontal="center" vertical="center" wrapText="1"/>
    </xf>
    <xf numFmtId="0" fontId="20" fillId="0" borderId="33" xfId="33" applyFont="1" applyFill="1" applyBorder="1" applyAlignment="1">
      <alignment horizontal="center" vertical="center"/>
    </xf>
    <xf numFmtId="0" fontId="20" fillId="0" borderId="36" xfId="33" applyFont="1" applyFill="1" applyBorder="1" applyAlignment="1">
      <alignment horizontal="center" vertical="center"/>
    </xf>
    <xf numFmtId="0" fontId="31" fillId="0" borderId="0" xfId="12" applyFont="1" applyAlignment="1">
      <alignment horizontal="center" vertical="center"/>
    </xf>
    <xf numFmtId="0" fontId="20" fillId="0" borderId="0" xfId="12" applyFont="1" applyAlignment="1">
      <alignment horizontal="center" vertical="center"/>
    </xf>
    <xf numFmtId="0" fontId="20" fillId="0" borderId="46" xfId="33" applyFont="1" applyFill="1" applyBorder="1" applyAlignment="1">
      <alignment horizontal="center" vertical="center" wrapText="1"/>
    </xf>
    <xf numFmtId="0" fontId="20" fillId="0" borderId="46" xfId="32" applyFont="1" applyFill="1" applyBorder="1" applyAlignment="1">
      <alignment horizontal="center" vertical="center" wrapText="1"/>
    </xf>
    <xf numFmtId="0" fontId="20" fillId="0" borderId="33" xfId="32" applyFont="1" applyFill="1" applyBorder="1" applyAlignment="1">
      <alignment horizontal="center" vertical="center" wrapText="1"/>
    </xf>
    <xf numFmtId="0" fontId="20" fillId="0" borderId="36" xfId="32" applyFont="1" applyFill="1" applyBorder="1" applyAlignment="1">
      <alignment horizontal="center" vertical="center" wrapText="1"/>
    </xf>
    <xf numFmtId="0" fontId="20" fillId="0" borderId="65" xfId="32" applyFont="1" applyFill="1" applyBorder="1" applyAlignment="1">
      <alignment horizontal="center" vertical="center" wrapText="1"/>
    </xf>
    <xf numFmtId="0" fontId="20" fillId="0" borderId="67" xfId="32" applyFont="1" applyFill="1" applyBorder="1" applyAlignment="1">
      <alignment horizontal="center" vertical="center" wrapText="1"/>
    </xf>
    <xf numFmtId="0" fontId="20" fillId="0" borderId="69" xfId="32" applyFont="1" applyFill="1" applyBorder="1" applyAlignment="1">
      <alignment horizontal="center" vertical="center" wrapText="1"/>
    </xf>
    <xf numFmtId="0" fontId="20" fillId="0" borderId="66" xfId="33" applyFont="1" applyFill="1" applyBorder="1" applyAlignment="1">
      <alignment horizontal="center" vertical="center"/>
    </xf>
    <xf numFmtId="0" fontId="20" fillId="0" borderId="68" xfId="33" applyFont="1" applyFill="1" applyBorder="1" applyAlignment="1">
      <alignment horizontal="center" vertical="center"/>
    </xf>
    <xf numFmtId="0" fontId="20" fillId="0" borderId="70" xfId="33" applyFont="1" applyFill="1" applyBorder="1" applyAlignment="1">
      <alignment horizontal="center" vertical="center"/>
    </xf>
    <xf numFmtId="0" fontId="20" fillId="0" borderId="29" xfId="35" applyFont="1" applyFill="1" applyBorder="1" applyAlignment="1">
      <alignment horizontal="center" vertical="center" wrapText="1"/>
    </xf>
    <xf numFmtId="0" fontId="20" fillId="0" borderId="32" xfId="35" applyFont="1" applyFill="1" applyBorder="1" applyAlignment="1">
      <alignment horizontal="center" vertical="center" wrapText="1"/>
    </xf>
    <xf numFmtId="0" fontId="20" fillId="0" borderId="39" xfId="35" applyFont="1" applyFill="1" applyBorder="1" applyAlignment="1">
      <alignment horizontal="center" vertical="center" wrapText="1"/>
    </xf>
    <xf numFmtId="0" fontId="20" fillId="0" borderId="30" xfId="35" applyFont="1" applyFill="1" applyBorder="1" applyAlignment="1">
      <alignment horizontal="center" vertical="center" wrapText="1"/>
    </xf>
    <xf numFmtId="0" fontId="20" fillId="0" borderId="52" xfId="12" applyFont="1" applyFill="1" applyBorder="1" applyAlignment="1">
      <alignment horizontal="center" vertical="center"/>
    </xf>
    <xf numFmtId="0" fontId="20" fillId="0" borderId="33" xfId="35" applyFont="1" applyFill="1" applyBorder="1" applyAlignment="1">
      <alignment horizontal="center" vertical="center" wrapText="1"/>
    </xf>
    <xf numFmtId="0" fontId="20" fillId="0" borderId="40" xfId="35" applyFont="1" applyFill="1" applyBorder="1" applyAlignment="1">
      <alignment horizontal="center" vertical="center" wrapText="1"/>
    </xf>
    <xf numFmtId="0" fontId="20" fillId="0" borderId="31" xfId="35" applyFont="1" applyFill="1" applyBorder="1" applyAlignment="1">
      <alignment horizontal="center" vertical="center"/>
    </xf>
    <xf numFmtId="0" fontId="20" fillId="0" borderId="34" xfId="35" applyFont="1" applyFill="1" applyBorder="1" applyAlignment="1">
      <alignment horizontal="center" vertical="center"/>
    </xf>
    <xf numFmtId="0" fontId="20" fillId="0" borderId="41" xfId="35" applyFont="1" applyFill="1" applyBorder="1" applyAlignment="1">
      <alignment horizontal="center" vertical="center"/>
    </xf>
    <xf numFmtId="0" fontId="20" fillId="0" borderId="38" xfId="35" applyFont="1" applyFill="1" applyBorder="1" applyAlignment="1">
      <alignment horizontal="center" vertical="center" wrapText="1"/>
    </xf>
    <xf numFmtId="0" fontId="20" fillId="0" borderId="25" xfId="35" applyFont="1" applyFill="1" applyBorder="1" applyAlignment="1">
      <alignment horizontal="center" vertical="center" wrapText="1"/>
    </xf>
    <xf numFmtId="0" fontId="20" fillId="0" borderId="44" xfId="35" applyFont="1" applyFill="1" applyBorder="1" applyAlignment="1">
      <alignment horizontal="center" vertical="center" wrapText="1"/>
    </xf>
    <xf numFmtId="0" fontId="22" fillId="0" borderId="40" xfId="0" applyFont="1" applyFill="1" applyBorder="1" applyAlignment="1">
      <alignment horizontal="center" vertical="center" wrapText="1"/>
    </xf>
    <xf numFmtId="0" fontId="20" fillId="0" borderId="30" xfId="35" applyFont="1" applyFill="1" applyBorder="1" applyAlignment="1">
      <alignment horizontal="center" vertical="center"/>
    </xf>
    <xf numFmtId="0" fontId="20" fillId="0" borderId="33" xfId="35" applyFont="1" applyFill="1" applyBorder="1" applyAlignment="1">
      <alignment horizontal="center" vertical="center"/>
    </xf>
    <xf numFmtId="0" fontId="20" fillId="0" borderId="40" xfId="35" applyFont="1" applyFill="1" applyBorder="1" applyAlignment="1">
      <alignment horizontal="center" vertical="center"/>
    </xf>
    <xf numFmtId="0" fontId="10" fillId="0" borderId="29" xfId="35" applyFont="1" applyFill="1" applyBorder="1" applyAlignment="1">
      <alignment horizontal="center" vertical="center" wrapText="1"/>
    </xf>
    <xf numFmtId="0" fontId="10" fillId="0" borderId="32" xfId="35" applyFont="1" applyFill="1" applyBorder="1" applyAlignment="1">
      <alignment horizontal="center" vertical="center" wrapText="1"/>
    </xf>
    <xf numFmtId="0" fontId="10" fillId="0" borderId="39" xfId="35" applyFont="1" applyFill="1" applyBorder="1" applyAlignment="1">
      <alignment horizontal="center" vertical="center" wrapText="1"/>
    </xf>
    <xf numFmtId="0" fontId="10" fillId="0" borderId="30" xfId="35" applyFont="1" applyFill="1" applyBorder="1" applyAlignment="1">
      <alignment horizontal="center" vertical="center"/>
    </xf>
    <xf numFmtId="0" fontId="10" fillId="0" borderId="33" xfId="35" applyFont="1" applyFill="1" applyBorder="1" applyAlignment="1">
      <alignment horizontal="center" vertical="center"/>
    </xf>
    <xf numFmtId="0" fontId="10" fillId="0" borderId="40" xfId="35" applyFont="1" applyFill="1" applyBorder="1" applyAlignment="1">
      <alignment horizontal="center" vertical="center"/>
    </xf>
    <xf numFmtId="0" fontId="10" fillId="0" borderId="38" xfId="35" applyFont="1" applyFill="1" applyBorder="1" applyAlignment="1">
      <alignment horizontal="center" vertical="center" wrapText="1"/>
    </xf>
    <xf numFmtId="0" fontId="10" fillId="0" borderId="25" xfId="35" applyFont="1" applyFill="1" applyBorder="1" applyAlignment="1">
      <alignment horizontal="center" vertical="center" wrapText="1"/>
    </xf>
    <xf numFmtId="0" fontId="10" fillId="0" borderId="44" xfId="35" applyFont="1" applyFill="1" applyBorder="1" applyAlignment="1">
      <alignment horizontal="center" vertical="center" wrapText="1"/>
    </xf>
    <xf numFmtId="0" fontId="10" fillId="0" borderId="30" xfId="35" applyFont="1" applyFill="1" applyBorder="1" applyAlignment="1">
      <alignment horizontal="center" vertical="center" wrapText="1"/>
    </xf>
    <xf numFmtId="0" fontId="10" fillId="0" borderId="33" xfId="35" applyFont="1" applyFill="1" applyBorder="1" applyAlignment="1">
      <alignment horizontal="center" vertical="center" wrapText="1"/>
    </xf>
    <xf numFmtId="0" fontId="10" fillId="0" borderId="40" xfId="35" applyFont="1" applyFill="1" applyBorder="1" applyAlignment="1">
      <alignment horizontal="center" vertical="center" wrapText="1"/>
    </xf>
    <xf numFmtId="0" fontId="10" fillId="0" borderId="31" xfId="35" applyFont="1" applyFill="1" applyBorder="1" applyAlignment="1">
      <alignment horizontal="center" vertical="center"/>
    </xf>
    <xf numFmtId="0" fontId="10" fillId="0" borderId="34" xfId="35" applyFont="1" applyFill="1" applyBorder="1" applyAlignment="1">
      <alignment horizontal="center" vertical="center"/>
    </xf>
    <xf numFmtId="0" fontId="10" fillId="0" borderId="41" xfId="35" applyFont="1" applyFill="1" applyBorder="1" applyAlignment="1">
      <alignment horizontal="center" vertical="center"/>
    </xf>
    <xf numFmtId="0" fontId="6" fillId="0" borderId="0" xfId="12" applyFont="1" applyAlignment="1">
      <alignment horizontal="center" vertical="center"/>
    </xf>
    <xf numFmtId="0" fontId="10" fillId="0" borderId="0" xfId="12" applyFont="1" applyAlignment="1">
      <alignment horizontal="center" vertical="center"/>
    </xf>
    <xf numFmtId="0" fontId="10" fillId="0" borderId="1" xfId="12" applyFont="1" applyBorder="1" applyAlignment="1">
      <alignment horizontal="center" vertical="center"/>
    </xf>
    <xf numFmtId="0" fontId="10" fillId="0" borderId="7" xfId="12" applyFont="1" applyBorder="1" applyAlignment="1">
      <alignment horizontal="center" vertical="center"/>
    </xf>
    <xf numFmtId="0" fontId="10" fillId="0" borderId="11" xfId="12" applyFont="1" applyBorder="1" applyAlignment="1">
      <alignment horizontal="center" vertical="center"/>
    </xf>
    <xf numFmtId="0" fontId="10" fillId="0" borderId="4" xfId="12" applyFont="1" applyBorder="1" applyAlignment="1">
      <alignment horizontal="center" vertical="center"/>
    </xf>
    <xf numFmtId="0" fontId="10" fillId="0" borderId="5" xfId="12" applyFont="1" applyBorder="1" applyAlignment="1">
      <alignment horizontal="center" vertical="center"/>
    </xf>
    <xf numFmtId="0" fontId="10" fillId="0" borderId="14" xfId="12" applyFont="1" applyBorder="1" applyAlignment="1">
      <alignment horizontal="center" vertical="center"/>
    </xf>
    <xf numFmtId="0" fontId="0" fillId="3" borderId="0" xfId="3" applyFont="1" applyFill="1" applyAlignment="1">
      <alignment horizontal="center"/>
    </xf>
    <xf numFmtId="0" fontId="1" fillId="3" borderId="0" xfId="3" applyFont="1" applyFill="1" applyAlignment="1">
      <alignment horizontal="center"/>
    </xf>
    <xf numFmtId="0" fontId="0" fillId="3" borderId="0" xfId="12" applyFont="1" applyFill="1" applyAlignment="1">
      <alignment horizontal="center"/>
    </xf>
    <xf numFmtId="0" fontId="1" fillId="3" borderId="0" xfId="12" applyFont="1" applyFill="1" applyAlignment="1">
      <alignment horizontal="center"/>
    </xf>
    <xf numFmtId="0" fontId="12" fillId="3" borderId="0" xfId="3" applyFont="1" applyFill="1" applyAlignment="1">
      <alignment horizontal="center"/>
    </xf>
  </cellXfs>
  <cellStyles count="48">
    <cellStyle name="40% - Accent6 2" xfId="10" xr:uid="{00000000-0005-0000-0000-000000000000}"/>
    <cellStyle name="Comma" xfId="22" builtinId="3"/>
    <cellStyle name="Comma [0]" xfId="25" builtinId="6"/>
    <cellStyle name="Comma [0] 10" xfId="9" xr:uid="{00000000-0005-0000-0000-000003000000}"/>
    <cellStyle name="Comma [0] 17" xfId="7" xr:uid="{00000000-0005-0000-0000-000004000000}"/>
    <cellStyle name="Comma [0] 2" xfId="4" xr:uid="{00000000-0005-0000-0000-000005000000}"/>
    <cellStyle name="Comma [0] 3" xfId="5" xr:uid="{00000000-0005-0000-0000-000006000000}"/>
    <cellStyle name="Comma 10" xfId="14" xr:uid="{00000000-0005-0000-0000-000007000000}"/>
    <cellStyle name="Comma 16" xfId="8" xr:uid="{00000000-0005-0000-0000-000008000000}"/>
    <cellStyle name="Comma 2" xfId="6" xr:uid="{00000000-0005-0000-0000-000009000000}"/>
    <cellStyle name="Comma 2 2" xfId="23" xr:uid="{00000000-0005-0000-0000-00000A000000}"/>
    <cellStyle name="Comma 3" xfId="15" xr:uid="{00000000-0005-0000-0000-00000B000000}"/>
    <cellStyle name="Comma 4" xfId="16" xr:uid="{00000000-0005-0000-0000-00000C000000}"/>
    <cellStyle name="Comma 5" xfId="18" xr:uid="{00000000-0005-0000-0000-00000D000000}"/>
    <cellStyle name="Comma 6" xfId="17" xr:uid="{00000000-0005-0000-0000-00000E000000}"/>
    <cellStyle name="Comma 7" xfId="20" xr:uid="{00000000-0005-0000-0000-00000F000000}"/>
    <cellStyle name="Comma 8" xfId="19" xr:uid="{00000000-0005-0000-0000-000010000000}"/>
    <cellStyle name="Comma 9" xfId="21" xr:uid="{00000000-0005-0000-0000-000011000000}"/>
    <cellStyle name="Followed Hyperlink" xfId="28" builtinId="9" hidden="1"/>
    <cellStyle name="Followed Hyperlink" xfId="30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7" builtinId="8" hidden="1"/>
    <cellStyle name="Hyperlink" xfId="29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Normal 2" xfId="3" xr:uid="{00000000-0005-0000-0000-000023000000}"/>
    <cellStyle name="Normal 2 2" xfId="24" xr:uid="{00000000-0005-0000-0000-000024000000}"/>
    <cellStyle name="Normal 2 2 17" xfId="33" xr:uid="{00000000-0005-0000-0000-000025000000}"/>
    <cellStyle name="Normal 3" xfId="11" xr:uid="{00000000-0005-0000-0000-000026000000}"/>
    <cellStyle name="Normal 3 2" xfId="26" xr:uid="{00000000-0005-0000-0000-000027000000}"/>
    <cellStyle name="Normal 4" xfId="2" xr:uid="{00000000-0005-0000-0000-000028000000}"/>
    <cellStyle name="Normal 4 17" xfId="32" xr:uid="{00000000-0005-0000-0000-000029000000}"/>
    <cellStyle name="Normal 5" xfId="12" xr:uid="{00000000-0005-0000-0000-00002A000000}"/>
    <cellStyle name="Normal 5 10" xfId="34" xr:uid="{00000000-0005-0000-0000-00002B000000}"/>
    <cellStyle name="Normal 5 11" xfId="31" xr:uid="{00000000-0005-0000-0000-00002C000000}"/>
    <cellStyle name="Normal 5 9" xfId="35" xr:uid="{00000000-0005-0000-0000-00002D000000}"/>
    <cellStyle name="Normal 6" xfId="13" xr:uid="{00000000-0005-0000-0000-00002E000000}"/>
    <cellStyle name="Normal 7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141111</xdr:colOff>
      <xdr:row>0</xdr:row>
      <xdr:rowOff>282223</xdr:rowOff>
    </xdr:from>
    <xdr:to>
      <xdr:col>1</xdr:col>
      <xdr:colOff>710230</xdr:colOff>
      <xdr:row>3</xdr:row>
      <xdr:rowOff>123562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588786" y="282223"/>
          <a:ext cx="569119" cy="6700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11207</xdr:colOff>
      <xdr:row>2</xdr:row>
      <xdr:rowOff>38100</xdr:rowOff>
    </xdr:from>
    <xdr:to>
      <xdr:col>1</xdr:col>
      <xdr:colOff>445995</xdr:colOff>
      <xdr:row>4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667" y="571500"/>
          <a:ext cx="434788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141111</xdr:colOff>
      <xdr:row>0</xdr:row>
      <xdr:rowOff>282223</xdr:rowOff>
    </xdr:from>
    <xdr:to>
      <xdr:col>1</xdr:col>
      <xdr:colOff>710230</xdr:colOff>
      <xdr:row>3</xdr:row>
      <xdr:rowOff>123562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649111" y="282223"/>
          <a:ext cx="569119" cy="6738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67650</xdr:colOff>
      <xdr:row>0</xdr:row>
      <xdr:rowOff>239890</xdr:rowOff>
    </xdr:from>
    <xdr:to>
      <xdr:col>1</xdr:col>
      <xdr:colOff>691443</xdr:colOff>
      <xdr:row>3</xdr:row>
      <xdr:rowOff>157340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206" y="239890"/>
          <a:ext cx="623793" cy="7500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67650</xdr:colOff>
      <xdr:row>0</xdr:row>
      <xdr:rowOff>239890</xdr:rowOff>
    </xdr:from>
    <xdr:to>
      <xdr:col>1</xdr:col>
      <xdr:colOff>691443</xdr:colOff>
      <xdr:row>3</xdr:row>
      <xdr:rowOff>157340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50" y="239890"/>
          <a:ext cx="623793" cy="73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67650</xdr:colOff>
      <xdr:row>0</xdr:row>
      <xdr:rowOff>239890</xdr:rowOff>
    </xdr:from>
    <xdr:to>
      <xdr:col>1</xdr:col>
      <xdr:colOff>691443</xdr:colOff>
      <xdr:row>3</xdr:row>
      <xdr:rowOff>157340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50" y="239890"/>
          <a:ext cx="623793" cy="73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541514</xdr:colOff>
      <xdr:row>0</xdr:row>
      <xdr:rowOff>232834</xdr:rowOff>
    </xdr:from>
    <xdr:to>
      <xdr:col>1</xdr:col>
      <xdr:colOff>1110633</xdr:colOff>
      <xdr:row>3</xdr:row>
      <xdr:rowOff>74173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097139" y="232834"/>
          <a:ext cx="569119" cy="650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111125</xdr:rowOff>
    </xdr:from>
    <xdr:to>
      <xdr:col>1</xdr:col>
      <xdr:colOff>711994</xdr:colOff>
      <xdr:row>2</xdr:row>
      <xdr:rowOff>150020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873125" y="111125"/>
          <a:ext cx="569119" cy="6738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203200</xdr:rowOff>
    </xdr:from>
    <xdr:to>
      <xdr:col>1</xdr:col>
      <xdr:colOff>658019</xdr:colOff>
      <xdr:row>3</xdr:row>
      <xdr:rowOff>165895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660400" y="203200"/>
          <a:ext cx="569119" cy="6738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141111</xdr:colOff>
      <xdr:row>0</xdr:row>
      <xdr:rowOff>310445</xdr:rowOff>
    </xdr:from>
    <xdr:to>
      <xdr:col>1</xdr:col>
      <xdr:colOff>710230</xdr:colOff>
      <xdr:row>3</xdr:row>
      <xdr:rowOff>151784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719667" y="310445"/>
          <a:ext cx="569119" cy="6738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PERLENGKAPAN/Dinas%20Pendidikanf_master%20KK%20Penyusutan%20Aset%20Tetap_Akru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BPK%202017/ASET%202018%20BPK%20ok/Penyusutan%20Dinas%20Koperasi,%20Industri%20dan%20Perdagangan%202016%20sampai%20tahun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namic Filtering"/>
      <sheetName val="KIB A AU eksekusi"/>
      <sheetName val="KIB A AU"/>
      <sheetName val="KIB A"/>
      <sheetName val="Sheet4"/>
      <sheetName val="Sheet5"/>
      <sheetName val="KIB B"/>
      <sheetName val="kode barang"/>
      <sheetName val="MASA MANFAAT"/>
      <sheetName val="KIB C"/>
      <sheetName val="KIB D"/>
      <sheetName val="KIB E"/>
      <sheetName val="KIB F"/>
      <sheetName val="Sheet2"/>
    </sheetNames>
    <sheetDataSet>
      <sheetData sheetId="0">
        <row r="2">
          <cell r="H2" t="str">
            <v/>
          </cell>
        </row>
        <row r="3">
          <cell r="H3" t="str">
            <v/>
          </cell>
        </row>
        <row r="4">
          <cell r="H4" t="str">
            <v/>
          </cell>
        </row>
        <row r="5">
          <cell r="H5" t="str">
            <v/>
          </cell>
        </row>
        <row r="6">
          <cell r="H6" t="str">
            <v/>
          </cell>
        </row>
        <row r="7">
          <cell r="H7" t="str">
            <v/>
          </cell>
        </row>
        <row r="8">
          <cell r="H8" t="str">
            <v/>
          </cell>
        </row>
        <row r="9">
          <cell r="H9" t="str">
            <v/>
          </cell>
        </row>
        <row r="10">
          <cell r="H10" t="str">
            <v/>
          </cell>
        </row>
        <row r="11">
          <cell r="H11" t="str">
            <v/>
          </cell>
        </row>
        <row r="12">
          <cell r="H12" t="str">
            <v/>
          </cell>
        </row>
        <row r="13">
          <cell r="H13" t="str">
            <v/>
          </cell>
        </row>
        <row r="14">
          <cell r="H14" t="str">
            <v/>
          </cell>
        </row>
        <row r="15">
          <cell r="H15" t="str">
            <v/>
          </cell>
        </row>
        <row r="16">
          <cell r="H16" t="str">
            <v/>
          </cell>
        </row>
        <row r="17">
          <cell r="H17" t="str">
            <v/>
          </cell>
        </row>
        <row r="18">
          <cell r="H18" t="str">
            <v/>
          </cell>
        </row>
        <row r="19">
          <cell r="H19" t="str">
            <v/>
          </cell>
        </row>
        <row r="20">
          <cell r="H20" t="str">
            <v/>
          </cell>
        </row>
        <row r="21">
          <cell r="H21" t="str">
            <v/>
          </cell>
        </row>
        <row r="22">
          <cell r="H22" t="str">
            <v/>
          </cell>
        </row>
        <row r="23">
          <cell r="H23" t="str">
            <v/>
          </cell>
        </row>
        <row r="24">
          <cell r="H24" t="str">
            <v/>
          </cell>
        </row>
        <row r="25">
          <cell r="H25" t="str">
            <v/>
          </cell>
        </row>
        <row r="26">
          <cell r="H26" t="str">
            <v/>
          </cell>
        </row>
        <row r="27">
          <cell r="H27" t="str">
            <v/>
          </cell>
        </row>
        <row r="28">
          <cell r="H28" t="str">
            <v/>
          </cell>
        </row>
        <row r="29">
          <cell r="H29" t="str">
            <v/>
          </cell>
        </row>
        <row r="30">
          <cell r="H30" t="str">
            <v/>
          </cell>
        </row>
        <row r="31">
          <cell r="H31" t="str">
            <v/>
          </cell>
        </row>
        <row r="32">
          <cell r="H32" t="str">
            <v/>
          </cell>
        </row>
        <row r="33">
          <cell r="H33" t="str">
            <v/>
          </cell>
        </row>
        <row r="34">
          <cell r="H34" t="str">
            <v/>
          </cell>
        </row>
        <row r="35">
          <cell r="H35" t="str">
            <v/>
          </cell>
        </row>
        <row r="36">
          <cell r="H36" t="str">
            <v/>
          </cell>
        </row>
        <row r="37">
          <cell r="H37" t="str">
            <v/>
          </cell>
        </row>
        <row r="38">
          <cell r="H38" t="str">
            <v/>
          </cell>
        </row>
        <row r="39">
          <cell r="H39" t="str">
            <v/>
          </cell>
        </row>
        <row r="40">
          <cell r="H40" t="str">
            <v/>
          </cell>
        </row>
        <row r="41">
          <cell r="H41" t="str">
            <v/>
          </cell>
        </row>
        <row r="42">
          <cell r="H42" t="str">
            <v/>
          </cell>
        </row>
        <row r="43">
          <cell r="H43" t="str">
            <v/>
          </cell>
        </row>
        <row r="44">
          <cell r="H44" t="str">
            <v/>
          </cell>
        </row>
        <row r="45">
          <cell r="H45" t="str">
            <v/>
          </cell>
        </row>
        <row r="46">
          <cell r="H46" t="str">
            <v/>
          </cell>
        </row>
        <row r="47">
          <cell r="H47" t="str">
            <v/>
          </cell>
        </row>
        <row r="48">
          <cell r="H48" t="str">
            <v/>
          </cell>
        </row>
        <row r="49">
          <cell r="H49" t="str">
            <v/>
          </cell>
        </row>
        <row r="50">
          <cell r="H50" t="str">
            <v/>
          </cell>
        </row>
        <row r="51">
          <cell r="H51" t="str">
            <v/>
          </cell>
        </row>
        <row r="52">
          <cell r="H52" t="str">
            <v/>
          </cell>
        </row>
        <row r="53">
          <cell r="H53" t="str">
            <v/>
          </cell>
        </row>
        <row r="54">
          <cell r="H54" t="str">
            <v/>
          </cell>
        </row>
        <row r="55">
          <cell r="H55" t="str">
            <v/>
          </cell>
        </row>
        <row r="56">
          <cell r="H56" t="str">
            <v/>
          </cell>
        </row>
        <row r="57">
          <cell r="H57" t="str">
            <v/>
          </cell>
        </row>
        <row r="58">
          <cell r="H58" t="str">
            <v/>
          </cell>
        </row>
        <row r="59">
          <cell r="H59" t="str">
            <v/>
          </cell>
        </row>
        <row r="60">
          <cell r="H60" t="str">
            <v/>
          </cell>
        </row>
        <row r="61">
          <cell r="H61" t="str">
            <v/>
          </cell>
        </row>
        <row r="62">
          <cell r="H62" t="str">
            <v/>
          </cell>
        </row>
        <row r="63">
          <cell r="H63" t="str">
            <v/>
          </cell>
        </row>
        <row r="64">
          <cell r="H64" t="str">
            <v/>
          </cell>
        </row>
        <row r="65">
          <cell r="H65" t="str">
            <v/>
          </cell>
        </row>
        <row r="66">
          <cell r="H66" t="str">
            <v/>
          </cell>
        </row>
        <row r="67">
          <cell r="H67" t="str">
            <v/>
          </cell>
        </row>
        <row r="68">
          <cell r="H68" t="str">
            <v/>
          </cell>
        </row>
        <row r="69">
          <cell r="H69" t="str">
            <v/>
          </cell>
        </row>
        <row r="70">
          <cell r="H70" t="str">
            <v/>
          </cell>
        </row>
        <row r="71">
          <cell r="H71" t="str">
            <v/>
          </cell>
        </row>
        <row r="72">
          <cell r="H72" t="str">
            <v/>
          </cell>
        </row>
        <row r="73">
          <cell r="H73" t="str">
            <v/>
          </cell>
        </row>
        <row r="74">
          <cell r="H74" t="str">
            <v/>
          </cell>
        </row>
        <row r="75">
          <cell r="H75" t="str">
            <v/>
          </cell>
        </row>
        <row r="76">
          <cell r="H76" t="str">
            <v/>
          </cell>
        </row>
        <row r="77">
          <cell r="H77" t="str">
            <v/>
          </cell>
        </row>
        <row r="78">
          <cell r="H78" t="str">
            <v/>
          </cell>
        </row>
        <row r="79">
          <cell r="H79" t="str">
            <v/>
          </cell>
        </row>
        <row r="80">
          <cell r="H80" t="str">
            <v/>
          </cell>
        </row>
        <row r="81">
          <cell r="H81" t="str">
            <v/>
          </cell>
        </row>
        <row r="82">
          <cell r="H82" t="str">
            <v/>
          </cell>
        </row>
        <row r="83">
          <cell r="H83" t="str">
            <v/>
          </cell>
        </row>
        <row r="84">
          <cell r="H84" t="str">
            <v/>
          </cell>
        </row>
        <row r="85">
          <cell r="H85" t="str">
            <v/>
          </cell>
        </row>
        <row r="86">
          <cell r="H86" t="str">
            <v/>
          </cell>
        </row>
        <row r="87">
          <cell r="H87" t="str">
            <v/>
          </cell>
        </row>
        <row r="88">
          <cell r="H88" t="str">
            <v/>
          </cell>
        </row>
        <row r="89">
          <cell r="H89" t="str">
            <v/>
          </cell>
        </row>
        <row r="90">
          <cell r="H90" t="str">
            <v/>
          </cell>
        </row>
        <row r="91">
          <cell r="H91" t="str">
            <v/>
          </cell>
        </row>
        <row r="92">
          <cell r="H92" t="str">
            <v/>
          </cell>
        </row>
        <row r="93">
          <cell r="H93" t="str">
            <v/>
          </cell>
        </row>
        <row r="94">
          <cell r="H94" t="str">
            <v/>
          </cell>
        </row>
        <row r="95">
          <cell r="H95" t="str">
            <v/>
          </cell>
        </row>
        <row r="96">
          <cell r="H96" t="str">
            <v/>
          </cell>
        </row>
        <row r="97">
          <cell r="H97" t="str">
            <v/>
          </cell>
        </row>
        <row r="98">
          <cell r="H98" t="str">
            <v/>
          </cell>
        </row>
        <row r="99">
          <cell r="H99" t="str">
            <v/>
          </cell>
        </row>
        <row r="100">
          <cell r="H100" t="str">
            <v/>
          </cell>
        </row>
        <row r="101">
          <cell r="H101" t="str">
            <v/>
          </cell>
        </row>
        <row r="102">
          <cell r="H102" t="str">
            <v/>
          </cell>
        </row>
        <row r="103">
          <cell r="H103" t="str">
            <v/>
          </cell>
        </row>
        <row r="104">
          <cell r="H104" t="str">
            <v/>
          </cell>
        </row>
        <row r="105">
          <cell r="H105" t="str">
            <v/>
          </cell>
        </row>
        <row r="106">
          <cell r="H106" t="str">
            <v/>
          </cell>
        </row>
        <row r="107">
          <cell r="H107" t="str">
            <v/>
          </cell>
        </row>
        <row r="108">
          <cell r="H108" t="str">
            <v/>
          </cell>
        </row>
        <row r="109">
          <cell r="H109" t="str">
            <v/>
          </cell>
        </row>
        <row r="110">
          <cell r="H110" t="str">
            <v/>
          </cell>
        </row>
        <row r="111">
          <cell r="H111" t="str">
            <v/>
          </cell>
        </row>
        <row r="112">
          <cell r="H112" t="str">
            <v/>
          </cell>
        </row>
        <row r="113">
          <cell r="H113" t="str">
            <v/>
          </cell>
        </row>
        <row r="114">
          <cell r="H114" t="str">
            <v/>
          </cell>
        </row>
        <row r="115">
          <cell r="H115" t="str">
            <v/>
          </cell>
        </row>
        <row r="116">
          <cell r="H116" t="str">
            <v/>
          </cell>
        </row>
        <row r="117">
          <cell r="H117" t="str">
            <v/>
          </cell>
        </row>
        <row r="118">
          <cell r="H118" t="str">
            <v/>
          </cell>
        </row>
        <row r="119">
          <cell r="H119" t="str">
            <v/>
          </cell>
        </row>
        <row r="120">
          <cell r="H120" t="str">
            <v/>
          </cell>
        </row>
        <row r="121">
          <cell r="H121" t="str">
            <v/>
          </cell>
        </row>
        <row r="122">
          <cell r="H122" t="str">
            <v/>
          </cell>
        </row>
        <row r="123">
          <cell r="H123" t="str">
            <v/>
          </cell>
        </row>
        <row r="124">
          <cell r="H124" t="str">
            <v/>
          </cell>
        </row>
        <row r="125">
          <cell r="H125" t="str">
            <v/>
          </cell>
        </row>
        <row r="126">
          <cell r="H126" t="str">
            <v/>
          </cell>
        </row>
        <row r="127">
          <cell r="H127" t="str">
            <v/>
          </cell>
        </row>
        <row r="128">
          <cell r="H128" t="str">
            <v/>
          </cell>
        </row>
        <row r="129">
          <cell r="H129" t="str">
            <v/>
          </cell>
        </row>
        <row r="130">
          <cell r="H130" t="str">
            <v/>
          </cell>
        </row>
        <row r="131">
          <cell r="H131" t="str">
            <v/>
          </cell>
        </row>
        <row r="132">
          <cell r="H132" t="str">
            <v/>
          </cell>
        </row>
        <row r="133">
          <cell r="H133" t="str">
            <v/>
          </cell>
        </row>
        <row r="134">
          <cell r="H134" t="str">
            <v/>
          </cell>
        </row>
        <row r="135">
          <cell r="H135" t="str">
            <v/>
          </cell>
        </row>
        <row r="136">
          <cell r="H136" t="str">
            <v/>
          </cell>
        </row>
        <row r="137">
          <cell r="H137" t="str">
            <v/>
          </cell>
        </row>
        <row r="138">
          <cell r="H138" t="str">
            <v/>
          </cell>
        </row>
        <row r="139">
          <cell r="H139" t="str">
            <v/>
          </cell>
        </row>
        <row r="140">
          <cell r="H140" t="str">
            <v/>
          </cell>
        </row>
        <row r="141">
          <cell r="H141" t="str">
            <v/>
          </cell>
        </row>
        <row r="142">
          <cell r="H142" t="str">
            <v/>
          </cell>
        </row>
        <row r="143">
          <cell r="H143" t="str">
            <v/>
          </cell>
        </row>
        <row r="144">
          <cell r="H144" t="str">
            <v/>
          </cell>
        </row>
        <row r="145">
          <cell r="H145" t="str">
            <v/>
          </cell>
        </row>
        <row r="146">
          <cell r="H146" t="str">
            <v/>
          </cell>
        </row>
        <row r="147">
          <cell r="H147" t="str">
            <v/>
          </cell>
        </row>
        <row r="148">
          <cell r="H148" t="str">
            <v/>
          </cell>
        </row>
        <row r="149">
          <cell r="H149" t="str">
            <v/>
          </cell>
        </row>
        <row r="150">
          <cell r="H150" t="str">
            <v/>
          </cell>
        </row>
        <row r="151">
          <cell r="H151" t="str">
            <v/>
          </cell>
        </row>
        <row r="152">
          <cell r="H152" t="str">
            <v/>
          </cell>
        </row>
        <row r="153">
          <cell r="H153" t="str">
            <v/>
          </cell>
        </row>
        <row r="154">
          <cell r="H154" t="str">
            <v/>
          </cell>
        </row>
        <row r="155">
          <cell r="H155" t="str">
            <v/>
          </cell>
        </row>
        <row r="156">
          <cell r="H156" t="str">
            <v/>
          </cell>
        </row>
        <row r="157">
          <cell r="H157" t="str">
            <v/>
          </cell>
        </row>
        <row r="158">
          <cell r="H158" t="str">
            <v/>
          </cell>
        </row>
        <row r="159">
          <cell r="H159" t="str">
            <v/>
          </cell>
        </row>
        <row r="160">
          <cell r="H160" t="str">
            <v/>
          </cell>
        </row>
        <row r="161">
          <cell r="H161" t="str">
            <v/>
          </cell>
        </row>
        <row r="162">
          <cell r="H162" t="str">
            <v/>
          </cell>
        </row>
        <row r="163">
          <cell r="H163" t="str">
            <v/>
          </cell>
        </row>
        <row r="164">
          <cell r="H164" t="str">
            <v/>
          </cell>
        </row>
        <row r="165">
          <cell r="H165" t="str">
            <v/>
          </cell>
        </row>
        <row r="166">
          <cell r="H166" t="str">
            <v/>
          </cell>
        </row>
        <row r="167">
          <cell r="H167" t="str">
            <v/>
          </cell>
        </row>
        <row r="168">
          <cell r="H168" t="str">
            <v/>
          </cell>
        </row>
        <row r="169">
          <cell r="H169" t="str">
            <v/>
          </cell>
        </row>
        <row r="170">
          <cell r="H170" t="str">
            <v/>
          </cell>
        </row>
        <row r="171">
          <cell r="H171" t="str">
            <v/>
          </cell>
        </row>
        <row r="172">
          <cell r="H172" t="str">
            <v/>
          </cell>
        </row>
        <row r="173">
          <cell r="H173" t="str">
            <v/>
          </cell>
        </row>
        <row r="174">
          <cell r="H174" t="str">
            <v/>
          </cell>
        </row>
        <row r="175">
          <cell r="H175" t="str">
            <v/>
          </cell>
        </row>
        <row r="176">
          <cell r="H176" t="str">
            <v/>
          </cell>
        </row>
        <row r="177">
          <cell r="H177" t="str">
            <v/>
          </cell>
        </row>
        <row r="178">
          <cell r="H178" t="str">
            <v/>
          </cell>
        </row>
        <row r="179">
          <cell r="H179" t="str">
            <v/>
          </cell>
        </row>
        <row r="180">
          <cell r="H180" t="str">
            <v/>
          </cell>
        </row>
        <row r="181">
          <cell r="H181" t="str">
            <v/>
          </cell>
        </row>
        <row r="182">
          <cell r="H182" t="str">
            <v/>
          </cell>
        </row>
        <row r="183">
          <cell r="H183" t="str">
            <v/>
          </cell>
        </row>
        <row r="184">
          <cell r="H184" t="str">
            <v/>
          </cell>
        </row>
        <row r="185">
          <cell r="H185" t="str">
            <v/>
          </cell>
        </row>
        <row r="186">
          <cell r="H186" t="str">
            <v/>
          </cell>
        </row>
        <row r="187">
          <cell r="H187" t="str">
            <v/>
          </cell>
        </row>
        <row r="188">
          <cell r="H188" t="str">
            <v/>
          </cell>
        </row>
        <row r="189">
          <cell r="H189" t="str">
            <v/>
          </cell>
        </row>
        <row r="190">
          <cell r="H190" t="str">
            <v/>
          </cell>
        </row>
        <row r="191">
          <cell r="H191" t="str">
            <v/>
          </cell>
        </row>
        <row r="192">
          <cell r="H192" t="str">
            <v/>
          </cell>
        </row>
        <row r="193">
          <cell r="H193" t="str">
            <v/>
          </cell>
        </row>
        <row r="194">
          <cell r="H194" t="str">
            <v/>
          </cell>
        </row>
        <row r="195">
          <cell r="H195" t="str">
            <v/>
          </cell>
        </row>
        <row r="196">
          <cell r="H196" t="str">
            <v/>
          </cell>
        </row>
        <row r="197">
          <cell r="H197" t="str">
            <v/>
          </cell>
        </row>
        <row r="198">
          <cell r="H198" t="str">
            <v/>
          </cell>
        </row>
        <row r="199">
          <cell r="H199" t="str">
            <v/>
          </cell>
        </row>
        <row r="200">
          <cell r="H200" t="str">
            <v/>
          </cell>
        </row>
        <row r="201">
          <cell r="H201" t="str">
            <v/>
          </cell>
        </row>
        <row r="202">
          <cell r="H202" t="str">
            <v/>
          </cell>
        </row>
        <row r="203">
          <cell r="H203" t="str">
            <v/>
          </cell>
        </row>
        <row r="204">
          <cell r="H204" t="str">
            <v/>
          </cell>
        </row>
        <row r="205">
          <cell r="H205" t="str">
            <v/>
          </cell>
        </row>
        <row r="206">
          <cell r="H206" t="str">
            <v/>
          </cell>
        </row>
        <row r="207">
          <cell r="H207" t="str">
            <v/>
          </cell>
        </row>
        <row r="208">
          <cell r="H208" t="str">
            <v/>
          </cell>
        </row>
        <row r="209">
          <cell r="H209" t="str">
            <v/>
          </cell>
        </row>
        <row r="210">
          <cell r="H210" t="str">
            <v/>
          </cell>
        </row>
        <row r="211">
          <cell r="H211" t="str">
            <v/>
          </cell>
        </row>
        <row r="212">
          <cell r="H212" t="str">
            <v/>
          </cell>
        </row>
        <row r="213">
          <cell r="H213" t="str">
            <v/>
          </cell>
        </row>
        <row r="214">
          <cell r="H214" t="str">
            <v/>
          </cell>
        </row>
        <row r="215">
          <cell r="H215" t="str">
            <v/>
          </cell>
        </row>
        <row r="216">
          <cell r="H216" t="str">
            <v/>
          </cell>
        </row>
        <row r="217">
          <cell r="H217" t="str">
            <v/>
          </cell>
        </row>
        <row r="218">
          <cell r="H218" t="str">
            <v/>
          </cell>
        </row>
        <row r="219">
          <cell r="H219" t="str">
            <v/>
          </cell>
        </row>
        <row r="220">
          <cell r="H220" t="str">
            <v/>
          </cell>
        </row>
        <row r="221">
          <cell r="H221" t="str">
            <v/>
          </cell>
        </row>
        <row r="222">
          <cell r="H222" t="str">
            <v/>
          </cell>
        </row>
        <row r="223">
          <cell r="H223" t="str">
            <v/>
          </cell>
        </row>
        <row r="224">
          <cell r="H224" t="str">
            <v/>
          </cell>
        </row>
        <row r="225">
          <cell r="H225" t="str">
            <v/>
          </cell>
        </row>
        <row r="226">
          <cell r="H226" t="str">
            <v/>
          </cell>
        </row>
        <row r="227">
          <cell r="H227" t="str">
            <v/>
          </cell>
        </row>
        <row r="228">
          <cell r="H228" t="str">
            <v/>
          </cell>
        </row>
        <row r="229">
          <cell r="H229" t="str">
            <v/>
          </cell>
        </row>
        <row r="230">
          <cell r="H230" t="str">
            <v/>
          </cell>
        </row>
        <row r="231">
          <cell r="H231" t="str">
            <v/>
          </cell>
        </row>
        <row r="232">
          <cell r="H232" t="str">
            <v/>
          </cell>
        </row>
        <row r="233">
          <cell r="H233" t="str">
            <v/>
          </cell>
        </row>
        <row r="234">
          <cell r="H234" t="str">
            <v/>
          </cell>
        </row>
        <row r="235">
          <cell r="H235" t="str">
            <v/>
          </cell>
        </row>
        <row r="236">
          <cell r="H236" t="str">
            <v/>
          </cell>
        </row>
        <row r="237">
          <cell r="H237" t="str">
            <v/>
          </cell>
        </row>
        <row r="238">
          <cell r="H238" t="str">
            <v/>
          </cell>
        </row>
        <row r="239">
          <cell r="H239" t="str">
            <v/>
          </cell>
        </row>
        <row r="240">
          <cell r="H240" t="str">
            <v/>
          </cell>
        </row>
        <row r="241">
          <cell r="H241" t="str">
            <v/>
          </cell>
        </row>
        <row r="242">
          <cell r="H242" t="str">
            <v/>
          </cell>
        </row>
        <row r="243">
          <cell r="H243" t="str">
            <v/>
          </cell>
        </row>
        <row r="244">
          <cell r="H244" t="str">
            <v/>
          </cell>
        </row>
        <row r="245">
          <cell r="H245" t="str">
            <v/>
          </cell>
        </row>
        <row r="246">
          <cell r="H246" t="str">
            <v/>
          </cell>
        </row>
        <row r="247">
          <cell r="H247" t="str">
            <v/>
          </cell>
        </row>
        <row r="248">
          <cell r="H248" t="str">
            <v/>
          </cell>
        </row>
        <row r="249">
          <cell r="H249" t="str">
            <v/>
          </cell>
        </row>
        <row r="250">
          <cell r="H250" t="str">
            <v/>
          </cell>
        </row>
        <row r="251">
          <cell r="H251" t="str">
            <v/>
          </cell>
        </row>
        <row r="252">
          <cell r="H252" t="str">
            <v/>
          </cell>
        </row>
        <row r="253">
          <cell r="H253" t="str">
            <v/>
          </cell>
        </row>
        <row r="254">
          <cell r="H254" t="str">
            <v/>
          </cell>
        </row>
        <row r="255">
          <cell r="H255" t="str">
            <v/>
          </cell>
        </row>
        <row r="256">
          <cell r="H256" t="str">
            <v/>
          </cell>
        </row>
        <row r="257">
          <cell r="H257" t="str">
            <v/>
          </cell>
        </row>
        <row r="258">
          <cell r="H258" t="str">
            <v/>
          </cell>
        </row>
        <row r="259">
          <cell r="H259" t="str">
            <v/>
          </cell>
        </row>
        <row r="260">
          <cell r="H260" t="str">
            <v/>
          </cell>
        </row>
        <row r="261">
          <cell r="H261" t="str">
            <v/>
          </cell>
        </row>
        <row r="262">
          <cell r="H262" t="str">
            <v/>
          </cell>
        </row>
        <row r="263">
          <cell r="H263" t="str">
            <v/>
          </cell>
        </row>
        <row r="264">
          <cell r="H264" t="str">
            <v/>
          </cell>
        </row>
        <row r="265">
          <cell r="H265" t="str">
            <v/>
          </cell>
        </row>
        <row r="266">
          <cell r="H266" t="str">
            <v/>
          </cell>
        </row>
        <row r="267">
          <cell r="H267" t="str">
            <v/>
          </cell>
        </row>
        <row r="268">
          <cell r="H268" t="str">
            <v/>
          </cell>
        </row>
        <row r="269">
          <cell r="H269" t="str">
            <v/>
          </cell>
        </row>
        <row r="270">
          <cell r="H270" t="str">
            <v/>
          </cell>
        </row>
        <row r="271">
          <cell r="H271" t="str">
            <v/>
          </cell>
        </row>
        <row r="272">
          <cell r="H272" t="str">
            <v/>
          </cell>
        </row>
        <row r="273">
          <cell r="H273" t="str">
            <v/>
          </cell>
        </row>
        <row r="274">
          <cell r="H274" t="str">
            <v/>
          </cell>
        </row>
        <row r="275">
          <cell r="H275" t="str">
            <v/>
          </cell>
        </row>
        <row r="276">
          <cell r="H276" t="str">
            <v/>
          </cell>
        </row>
        <row r="277">
          <cell r="H277" t="str">
            <v/>
          </cell>
        </row>
        <row r="278">
          <cell r="H278" t="str">
            <v/>
          </cell>
        </row>
        <row r="279">
          <cell r="H279" t="str">
            <v/>
          </cell>
        </row>
        <row r="280">
          <cell r="H280" t="str">
            <v/>
          </cell>
        </row>
        <row r="281">
          <cell r="H281" t="str">
            <v/>
          </cell>
        </row>
        <row r="282">
          <cell r="H282" t="str">
            <v/>
          </cell>
        </row>
        <row r="283">
          <cell r="H283" t="str">
            <v/>
          </cell>
        </row>
        <row r="284">
          <cell r="H284" t="str">
            <v/>
          </cell>
        </row>
        <row r="285">
          <cell r="H285" t="str">
            <v/>
          </cell>
        </row>
        <row r="286">
          <cell r="H286" t="str">
            <v/>
          </cell>
        </row>
        <row r="287">
          <cell r="H287" t="str">
            <v/>
          </cell>
        </row>
        <row r="288">
          <cell r="H288" t="str">
            <v/>
          </cell>
        </row>
        <row r="289">
          <cell r="H289" t="str">
            <v/>
          </cell>
        </row>
        <row r="290">
          <cell r="H290" t="str">
            <v/>
          </cell>
        </row>
        <row r="291">
          <cell r="H291" t="str">
            <v/>
          </cell>
        </row>
        <row r="292">
          <cell r="H292" t="str">
            <v/>
          </cell>
        </row>
        <row r="293">
          <cell r="H293" t="str">
            <v/>
          </cell>
        </row>
        <row r="294">
          <cell r="H294" t="str">
            <v/>
          </cell>
        </row>
        <row r="295">
          <cell r="H295" t="str">
            <v/>
          </cell>
        </row>
        <row r="296">
          <cell r="H296" t="str">
            <v/>
          </cell>
        </row>
        <row r="297">
          <cell r="H297" t="str">
            <v/>
          </cell>
        </row>
        <row r="298">
          <cell r="H298" t="str">
            <v/>
          </cell>
        </row>
        <row r="299">
          <cell r="H299" t="str">
            <v/>
          </cell>
        </row>
        <row r="300">
          <cell r="H300" t="str">
            <v/>
          </cell>
        </row>
        <row r="301">
          <cell r="H301" t="str">
            <v/>
          </cell>
        </row>
        <row r="302">
          <cell r="H302" t="str">
            <v/>
          </cell>
        </row>
        <row r="303">
          <cell r="H303" t="str">
            <v/>
          </cell>
        </row>
        <row r="304">
          <cell r="H304" t="str">
            <v/>
          </cell>
        </row>
        <row r="305">
          <cell r="H305" t="str">
            <v/>
          </cell>
        </row>
        <row r="306">
          <cell r="H306" t="str">
            <v/>
          </cell>
        </row>
        <row r="307">
          <cell r="H307" t="str">
            <v/>
          </cell>
        </row>
        <row r="308">
          <cell r="H308" t="str">
            <v/>
          </cell>
        </row>
        <row r="309">
          <cell r="H309" t="str">
            <v/>
          </cell>
        </row>
        <row r="310">
          <cell r="H310" t="str">
            <v/>
          </cell>
        </row>
        <row r="311">
          <cell r="H311" t="str">
            <v/>
          </cell>
        </row>
        <row r="312">
          <cell r="H312" t="str">
            <v/>
          </cell>
        </row>
        <row r="313">
          <cell r="H313" t="str">
            <v/>
          </cell>
        </row>
        <row r="314">
          <cell r="H314" t="str">
            <v/>
          </cell>
        </row>
        <row r="315">
          <cell r="H315" t="str">
            <v/>
          </cell>
        </row>
        <row r="316">
          <cell r="H316" t="str">
            <v/>
          </cell>
        </row>
        <row r="317">
          <cell r="H317" t="str">
            <v/>
          </cell>
        </row>
        <row r="318">
          <cell r="H318" t="str">
            <v/>
          </cell>
        </row>
        <row r="319">
          <cell r="H319" t="str">
            <v/>
          </cell>
        </row>
        <row r="320">
          <cell r="H320" t="str">
            <v/>
          </cell>
        </row>
        <row r="321">
          <cell r="H321" t="str">
            <v/>
          </cell>
        </row>
        <row r="322">
          <cell r="H322" t="str">
            <v/>
          </cell>
        </row>
        <row r="323">
          <cell r="H323" t="str">
            <v/>
          </cell>
        </row>
        <row r="324">
          <cell r="H324" t="str">
            <v/>
          </cell>
        </row>
        <row r="325">
          <cell r="H325" t="str">
            <v/>
          </cell>
        </row>
        <row r="326">
          <cell r="H326" t="str">
            <v/>
          </cell>
        </row>
        <row r="327">
          <cell r="H327" t="str">
            <v/>
          </cell>
        </row>
        <row r="328">
          <cell r="H328" t="str">
            <v/>
          </cell>
        </row>
        <row r="329">
          <cell r="H329" t="str">
            <v/>
          </cell>
        </row>
        <row r="330">
          <cell r="H330" t="str">
            <v/>
          </cell>
        </row>
        <row r="331">
          <cell r="H331" t="str">
            <v/>
          </cell>
        </row>
        <row r="332">
          <cell r="H332" t="str">
            <v/>
          </cell>
        </row>
        <row r="333">
          <cell r="H333" t="str">
            <v/>
          </cell>
        </row>
        <row r="334">
          <cell r="H334" t="str">
            <v/>
          </cell>
        </row>
        <row r="335">
          <cell r="H335" t="str">
            <v/>
          </cell>
        </row>
        <row r="336">
          <cell r="H336" t="str">
            <v/>
          </cell>
        </row>
        <row r="337">
          <cell r="H337" t="str">
            <v/>
          </cell>
        </row>
        <row r="338">
          <cell r="H338" t="str">
            <v/>
          </cell>
        </row>
        <row r="339">
          <cell r="H339" t="str">
            <v/>
          </cell>
        </row>
        <row r="340">
          <cell r="H340" t="str">
            <v/>
          </cell>
        </row>
        <row r="341">
          <cell r="H341" t="str">
            <v/>
          </cell>
        </row>
        <row r="342">
          <cell r="H342" t="str">
            <v/>
          </cell>
        </row>
        <row r="343">
          <cell r="H343" t="str">
            <v/>
          </cell>
        </row>
        <row r="344">
          <cell r="H344" t="str">
            <v/>
          </cell>
        </row>
        <row r="345">
          <cell r="H345" t="str">
            <v/>
          </cell>
        </row>
        <row r="346">
          <cell r="H346" t="str">
            <v/>
          </cell>
        </row>
        <row r="347">
          <cell r="H347" t="str">
            <v/>
          </cell>
        </row>
        <row r="348">
          <cell r="H348" t="str">
            <v/>
          </cell>
        </row>
        <row r="349">
          <cell r="H349" t="str">
            <v/>
          </cell>
        </row>
        <row r="350">
          <cell r="H350" t="str">
            <v/>
          </cell>
        </row>
        <row r="351">
          <cell r="H351" t="str">
            <v/>
          </cell>
        </row>
        <row r="352">
          <cell r="H352" t="str">
            <v/>
          </cell>
        </row>
        <row r="353">
          <cell r="H353" t="str">
            <v/>
          </cell>
        </row>
        <row r="354">
          <cell r="H354" t="str">
            <v/>
          </cell>
        </row>
        <row r="355">
          <cell r="H355" t="str">
            <v/>
          </cell>
        </row>
        <row r="356">
          <cell r="H356" t="str">
            <v/>
          </cell>
        </row>
        <row r="357">
          <cell r="H357" t="str">
            <v/>
          </cell>
        </row>
        <row r="358">
          <cell r="H358" t="str">
            <v/>
          </cell>
        </row>
        <row r="359">
          <cell r="H359" t="str">
            <v/>
          </cell>
        </row>
        <row r="360">
          <cell r="H360" t="str">
            <v/>
          </cell>
        </row>
        <row r="361">
          <cell r="H361" t="str">
            <v/>
          </cell>
        </row>
        <row r="362">
          <cell r="H362" t="str">
            <v/>
          </cell>
        </row>
        <row r="363">
          <cell r="H363" t="str">
            <v/>
          </cell>
        </row>
        <row r="364">
          <cell r="H364" t="str">
            <v/>
          </cell>
        </row>
        <row r="365">
          <cell r="H365" t="str">
            <v/>
          </cell>
        </row>
        <row r="366">
          <cell r="H366" t="str">
            <v/>
          </cell>
        </row>
        <row r="367">
          <cell r="H367" t="str">
            <v/>
          </cell>
        </row>
        <row r="368">
          <cell r="H368" t="str">
            <v/>
          </cell>
        </row>
        <row r="369">
          <cell r="H369" t="str">
            <v/>
          </cell>
        </row>
        <row r="370">
          <cell r="H370" t="str">
            <v/>
          </cell>
        </row>
        <row r="371">
          <cell r="H371" t="str">
            <v/>
          </cell>
        </row>
        <row r="372">
          <cell r="H372" t="str">
            <v/>
          </cell>
        </row>
        <row r="373">
          <cell r="H373" t="str">
            <v/>
          </cell>
        </row>
        <row r="374">
          <cell r="H374" t="str">
            <v/>
          </cell>
        </row>
        <row r="375">
          <cell r="H375" t="str">
            <v/>
          </cell>
        </row>
        <row r="376">
          <cell r="H376" t="str">
            <v/>
          </cell>
        </row>
        <row r="377">
          <cell r="H377" t="str">
            <v/>
          </cell>
        </row>
        <row r="378">
          <cell r="H378" t="str">
            <v/>
          </cell>
        </row>
        <row r="379">
          <cell r="H379" t="str">
            <v/>
          </cell>
        </row>
        <row r="380">
          <cell r="H380" t="str">
            <v/>
          </cell>
        </row>
        <row r="381">
          <cell r="H381" t="str">
            <v/>
          </cell>
        </row>
        <row r="382">
          <cell r="H382" t="str">
            <v/>
          </cell>
        </row>
        <row r="383">
          <cell r="H383" t="str">
            <v/>
          </cell>
        </row>
        <row r="384">
          <cell r="H384" t="str">
            <v/>
          </cell>
        </row>
        <row r="385">
          <cell r="H385" t="str">
            <v/>
          </cell>
        </row>
        <row r="386">
          <cell r="H386" t="str">
            <v/>
          </cell>
        </row>
        <row r="387">
          <cell r="H387" t="str">
            <v/>
          </cell>
        </row>
        <row r="388">
          <cell r="H388" t="str">
            <v/>
          </cell>
        </row>
        <row r="389">
          <cell r="H389" t="str">
            <v/>
          </cell>
        </row>
        <row r="390">
          <cell r="H390" t="str">
            <v/>
          </cell>
        </row>
        <row r="391">
          <cell r="H391" t="str">
            <v/>
          </cell>
        </row>
        <row r="392">
          <cell r="H392" t="str">
            <v/>
          </cell>
        </row>
        <row r="393">
          <cell r="H393" t="str">
            <v/>
          </cell>
        </row>
        <row r="394">
          <cell r="H394" t="str">
            <v/>
          </cell>
        </row>
        <row r="395">
          <cell r="H395" t="str">
            <v/>
          </cell>
        </row>
        <row r="396">
          <cell r="H396" t="str">
            <v/>
          </cell>
        </row>
        <row r="397">
          <cell r="H397" t="str">
            <v/>
          </cell>
        </row>
        <row r="398">
          <cell r="H398" t="str">
            <v/>
          </cell>
        </row>
        <row r="399">
          <cell r="H399" t="str">
            <v/>
          </cell>
        </row>
        <row r="400">
          <cell r="H400" t="str">
            <v/>
          </cell>
        </row>
        <row r="401">
          <cell r="H401" t="str">
            <v/>
          </cell>
        </row>
        <row r="402">
          <cell r="H402" t="str">
            <v/>
          </cell>
        </row>
        <row r="403">
          <cell r="H403" t="str">
            <v/>
          </cell>
        </row>
        <row r="404">
          <cell r="H404" t="str">
            <v/>
          </cell>
        </row>
        <row r="405">
          <cell r="H405" t="str">
            <v/>
          </cell>
        </row>
        <row r="406">
          <cell r="H406" t="str">
            <v/>
          </cell>
        </row>
        <row r="407">
          <cell r="H407" t="str">
            <v/>
          </cell>
        </row>
        <row r="408">
          <cell r="H408" t="str">
            <v/>
          </cell>
        </row>
        <row r="409">
          <cell r="H409" t="str">
            <v/>
          </cell>
        </row>
        <row r="410">
          <cell r="H410" t="str">
            <v/>
          </cell>
        </row>
        <row r="411">
          <cell r="H411" t="str">
            <v/>
          </cell>
        </row>
        <row r="412">
          <cell r="H412" t="str">
            <v/>
          </cell>
        </row>
        <row r="413">
          <cell r="H413" t="str">
            <v/>
          </cell>
        </row>
        <row r="414">
          <cell r="H414" t="str">
            <v/>
          </cell>
        </row>
        <row r="415">
          <cell r="H415" t="str">
            <v/>
          </cell>
        </row>
        <row r="416">
          <cell r="H416" t="str">
            <v/>
          </cell>
        </row>
        <row r="417">
          <cell r="H417" t="str">
            <v/>
          </cell>
        </row>
        <row r="418">
          <cell r="H418" t="str">
            <v/>
          </cell>
        </row>
        <row r="419">
          <cell r="H419" t="str">
            <v/>
          </cell>
        </row>
        <row r="420">
          <cell r="H420" t="str">
            <v/>
          </cell>
        </row>
        <row r="421">
          <cell r="H421" t="str">
            <v/>
          </cell>
        </row>
        <row r="422">
          <cell r="H422" t="str">
            <v/>
          </cell>
        </row>
        <row r="423">
          <cell r="H423" t="str">
            <v/>
          </cell>
        </row>
        <row r="424">
          <cell r="H424" t="str">
            <v/>
          </cell>
        </row>
        <row r="425">
          <cell r="H425" t="str">
            <v/>
          </cell>
        </row>
        <row r="426">
          <cell r="H426" t="str">
            <v/>
          </cell>
        </row>
        <row r="427">
          <cell r="H427" t="str">
            <v/>
          </cell>
        </row>
        <row r="428">
          <cell r="H428" t="str">
            <v/>
          </cell>
        </row>
        <row r="429">
          <cell r="H429" t="str">
            <v/>
          </cell>
        </row>
        <row r="430">
          <cell r="H430" t="str">
            <v/>
          </cell>
        </row>
        <row r="431">
          <cell r="H431" t="str">
            <v/>
          </cell>
        </row>
        <row r="432">
          <cell r="H432" t="str">
            <v/>
          </cell>
        </row>
        <row r="433">
          <cell r="H433" t="str">
            <v/>
          </cell>
        </row>
        <row r="434">
          <cell r="H434" t="str">
            <v/>
          </cell>
        </row>
        <row r="435">
          <cell r="H435" t="str">
            <v/>
          </cell>
        </row>
        <row r="436">
          <cell r="H436" t="str">
            <v/>
          </cell>
        </row>
        <row r="437">
          <cell r="H437" t="str">
            <v/>
          </cell>
        </row>
        <row r="438">
          <cell r="H438" t="str">
            <v/>
          </cell>
        </row>
        <row r="439">
          <cell r="H439" t="str">
            <v/>
          </cell>
        </row>
        <row r="440">
          <cell r="H440" t="str">
            <v/>
          </cell>
        </row>
        <row r="441">
          <cell r="H441" t="str">
            <v/>
          </cell>
        </row>
        <row r="442">
          <cell r="H442" t="str">
            <v/>
          </cell>
        </row>
        <row r="443">
          <cell r="H443" t="str">
            <v/>
          </cell>
        </row>
        <row r="444">
          <cell r="H444" t="str">
            <v/>
          </cell>
        </row>
        <row r="445">
          <cell r="H445" t="str">
            <v/>
          </cell>
        </row>
        <row r="446">
          <cell r="H446" t="str">
            <v/>
          </cell>
        </row>
        <row r="447">
          <cell r="H447" t="str">
            <v/>
          </cell>
        </row>
        <row r="448">
          <cell r="H448" t="str">
            <v/>
          </cell>
        </row>
        <row r="449">
          <cell r="H449" t="str">
            <v/>
          </cell>
        </row>
        <row r="450">
          <cell r="H450" t="str">
            <v/>
          </cell>
        </row>
        <row r="451">
          <cell r="H451" t="str">
            <v/>
          </cell>
        </row>
        <row r="452">
          <cell r="H452" t="str">
            <v/>
          </cell>
        </row>
        <row r="453">
          <cell r="H453" t="str">
            <v/>
          </cell>
        </row>
        <row r="454">
          <cell r="H454" t="str">
            <v/>
          </cell>
        </row>
        <row r="455">
          <cell r="H455" t="str">
            <v/>
          </cell>
        </row>
        <row r="456">
          <cell r="H456" t="str">
            <v/>
          </cell>
        </row>
        <row r="457">
          <cell r="H457" t="str">
            <v/>
          </cell>
        </row>
        <row r="458">
          <cell r="H458" t="str">
            <v/>
          </cell>
        </row>
        <row r="459">
          <cell r="H459" t="str">
            <v/>
          </cell>
        </row>
        <row r="460">
          <cell r="H460" t="str">
            <v/>
          </cell>
        </row>
        <row r="461">
          <cell r="H461" t="str">
            <v/>
          </cell>
        </row>
        <row r="462">
          <cell r="H462" t="str">
            <v/>
          </cell>
        </row>
        <row r="463">
          <cell r="H463" t="str">
            <v/>
          </cell>
        </row>
        <row r="464">
          <cell r="H464" t="str">
            <v/>
          </cell>
        </row>
        <row r="465">
          <cell r="H465" t="str">
            <v/>
          </cell>
        </row>
        <row r="466">
          <cell r="H466" t="str">
            <v/>
          </cell>
        </row>
        <row r="467">
          <cell r="H467" t="str">
            <v/>
          </cell>
        </row>
        <row r="468">
          <cell r="H468" t="str">
            <v/>
          </cell>
        </row>
        <row r="469">
          <cell r="H469" t="str">
            <v/>
          </cell>
        </row>
        <row r="470">
          <cell r="H470" t="str">
            <v/>
          </cell>
        </row>
        <row r="471">
          <cell r="H471" t="str">
            <v/>
          </cell>
        </row>
        <row r="472">
          <cell r="H472" t="str">
            <v/>
          </cell>
        </row>
        <row r="473">
          <cell r="H473" t="str">
            <v/>
          </cell>
        </row>
        <row r="474">
          <cell r="H474" t="str">
            <v/>
          </cell>
        </row>
        <row r="475">
          <cell r="H475" t="str">
            <v/>
          </cell>
        </row>
        <row r="476">
          <cell r="H476" t="str">
            <v/>
          </cell>
        </row>
        <row r="477">
          <cell r="H477" t="str">
            <v/>
          </cell>
        </row>
        <row r="478">
          <cell r="H478" t="str">
            <v/>
          </cell>
        </row>
        <row r="479">
          <cell r="H479" t="str">
            <v/>
          </cell>
        </row>
        <row r="480">
          <cell r="H480" t="str">
            <v/>
          </cell>
        </row>
        <row r="481">
          <cell r="H481" t="str">
            <v/>
          </cell>
        </row>
        <row r="482">
          <cell r="H482" t="str">
            <v/>
          </cell>
        </row>
        <row r="483">
          <cell r="H483" t="str">
            <v/>
          </cell>
        </row>
        <row r="484">
          <cell r="H484" t="str">
            <v/>
          </cell>
        </row>
        <row r="485">
          <cell r="H485" t="str">
            <v/>
          </cell>
        </row>
        <row r="486">
          <cell r="H486" t="str">
            <v/>
          </cell>
        </row>
        <row r="487">
          <cell r="H487" t="str">
            <v/>
          </cell>
        </row>
        <row r="488">
          <cell r="H488" t="str">
            <v/>
          </cell>
        </row>
        <row r="489">
          <cell r="H489" t="str">
            <v/>
          </cell>
        </row>
        <row r="490">
          <cell r="H490" t="str">
            <v/>
          </cell>
        </row>
        <row r="491">
          <cell r="H491" t="str">
            <v/>
          </cell>
        </row>
        <row r="492">
          <cell r="H492" t="str">
            <v/>
          </cell>
        </row>
        <row r="493">
          <cell r="H493" t="str">
            <v/>
          </cell>
        </row>
        <row r="494">
          <cell r="H494" t="str">
            <v/>
          </cell>
        </row>
        <row r="495">
          <cell r="H495" t="str">
            <v/>
          </cell>
        </row>
        <row r="496">
          <cell r="H496" t="str">
            <v/>
          </cell>
        </row>
        <row r="497">
          <cell r="H497" t="str">
            <v/>
          </cell>
        </row>
        <row r="498">
          <cell r="H498" t="str">
            <v/>
          </cell>
        </row>
        <row r="499">
          <cell r="H499" t="str">
            <v/>
          </cell>
        </row>
        <row r="500">
          <cell r="H500" t="str">
            <v/>
          </cell>
        </row>
        <row r="501">
          <cell r="H501" t="str">
            <v/>
          </cell>
        </row>
        <row r="502">
          <cell r="H502" t="str">
            <v/>
          </cell>
        </row>
        <row r="503">
          <cell r="H503" t="str">
            <v/>
          </cell>
        </row>
        <row r="504">
          <cell r="H504" t="str">
            <v/>
          </cell>
        </row>
        <row r="505">
          <cell r="H505" t="str">
            <v/>
          </cell>
        </row>
        <row r="506">
          <cell r="H506" t="str">
            <v/>
          </cell>
        </row>
        <row r="507">
          <cell r="H507" t="str">
            <v/>
          </cell>
        </row>
        <row r="508">
          <cell r="H508" t="str">
            <v/>
          </cell>
        </row>
        <row r="509">
          <cell r="H509" t="str">
            <v/>
          </cell>
        </row>
        <row r="510">
          <cell r="H510" t="str">
            <v/>
          </cell>
        </row>
        <row r="511">
          <cell r="H511" t="str">
            <v/>
          </cell>
        </row>
        <row r="512">
          <cell r="H512" t="str">
            <v/>
          </cell>
        </row>
        <row r="513">
          <cell r="H513" t="str">
            <v/>
          </cell>
        </row>
        <row r="514">
          <cell r="H514" t="str">
            <v/>
          </cell>
        </row>
        <row r="515">
          <cell r="H515" t="str">
            <v/>
          </cell>
        </row>
        <row r="516">
          <cell r="H516" t="str">
            <v/>
          </cell>
        </row>
        <row r="517">
          <cell r="H517" t="str">
            <v/>
          </cell>
        </row>
        <row r="518">
          <cell r="H518" t="str">
            <v/>
          </cell>
        </row>
        <row r="519">
          <cell r="H519" t="str">
            <v/>
          </cell>
        </row>
        <row r="520">
          <cell r="H520" t="str">
            <v/>
          </cell>
        </row>
        <row r="521">
          <cell r="H521" t="str">
            <v/>
          </cell>
        </row>
        <row r="522">
          <cell r="H522" t="str">
            <v/>
          </cell>
        </row>
        <row r="523">
          <cell r="H523" t="str">
            <v/>
          </cell>
        </row>
        <row r="524">
          <cell r="H524" t="str">
            <v/>
          </cell>
        </row>
        <row r="525">
          <cell r="H525" t="str">
            <v/>
          </cell>
        </row>
        <row r="526">
          <cell r="H526" t="str">
            <v/>
          </cell>
        </row>
        <row r="527">
          <cell r="H527" t="str">
            <v/>
          </cell>
        </row>
        <row r="528">
          <cell r="H528" t="str">
            <v/>
          </cell>
        </row>
        <row r="529">
          <cell r="H529" t="str">
            <v/>
          </cell>
        </row>
        <row r="530">
          <cell r="H530" t="str">
            <v/>
          </cell>
        </row>
        <row r="531">
          <cell r="H531" t="str">
            <v/>
          </cell>
        </row>
        <row r="532">
          <cell r="H532" t="str">
            <v/>
          </cell>
        </row>
        <row r="533">
          <cell r="H533" t="str">
            <v/>
          </cell>
        </row>
        <row r="534">
          <cell r="H534" t="str">
            <v/>
          </cell>
        </row>
        <row r="535">
          <cell r="H535" t="str">
            <v/>
          </cell>
        </row>
        <row r="536">
          <cell r="H536" t="str">
            <v/>
          </cell>
        </row>
        <row r="537">
          <cell r="H537" t="str">
            <v/>
          </cell>
        </row>
        <row r="538">
          <cell r="H538" t="str">
            <v/>
          </cell>
        </row>
        <row r="539">
          <cell r="H539" t="str">
            <v/>
          </cell>
        </row>
        <row r="540">
          <cell r="H540" t="str">
            <v/>
          </cell>
        </row>
        <row r="541">
          <cell r="H541" t="str">
            <v/>
          </cell>
        </row>
        <row r="542">
          <cell r="H542" t="str">
            <v/>
          </cell>
        </row>
        <row r="543">
          <cell r="H543" t="str">
            <v/>
          </cell>
        </row>
        <row r="544">
          <cell r="H544" t="str">
            <v/>
          </cell>
        </row>
        <row r="545">
          <cell r="H545" t="str">
            <v/>
          </cell>
        </row>
        <row r="546">
          <cell r="H546" t="str">
            <v/>
          </cell>
        </row>
        <row r="547">
          <cell r="H547" t="str">
            <v/>
          </cell>
        </row>
        <row r="548">
          <cell r="H548" t="str">
            <v/>
          </cell>
        </row>
        <row r="549">
          <cell r="H549" t="str">
            <v/>
          </cell>
        </row>
        <row r="550">
          <cell r="H550" t="str">
            <v/>
          </cell>
        </row>
        <row r="551">
          <cell r="H551" t="str">
            <v/>
          </cell>
        </row>
        <row r="552">
          <cell r="H552" t="str">
            <v/>
          </cell>
        </row>
        <row r="553">
          <cell r="H553" t="str">
            <v/>
          </cell>
        </row>
        <row r="554">
          <cell r="H554" t="str">
            <v/>
          </cell>
        </row>
        <row r="555">
          <cell r="H555" t="str">
            <v/>
          </cell>
        </row>
        <row r="556">
          <cell r="H556" t="str">
            <v/>
          </cell>
        </row>
        <row r="557">
          <cell r="H557" t="str">
            <v/>
          </cell>
        </row>
        <row r="558">
          <cell r="H558" t="str">
            <v/>
          </cell>
        </row>
        <row r="559">
          <cell r="H559" t="str">
            <v/>
          </cell>
        </row>
        <row r="560">
          <cell r="H560" t="str">
            <v/>
          </cell>
        </row>
        <row r="561">
          <cell r="H561" t="str">
            <v/>
          </cell>
        </row>
        <row r="562">
          <cell r="H562" t="str">
            <v/>
          </cell>
        </row>
        <row r="563">
          <cell r="H563" t="str">
            <v/>
          </cell>
        </row>
        <row r="564">
          <cell r="H564" t="str">
            <v/>
          </cell>
        </row>
        <row r="565">
          <cell r="H565" t="str">
            <v/>
          </cell>
        </row>
        <row r="566">
          <cell r="H566" t="str">
            <v/>
          </cell>
        </row>
        <row r="567">
          <cell r="H567" t="str">
            <v/>
          </cell>
        </row>
        <row r="568">
          <cell r="H568" t="str">
            <v/>
          </cell>
        </row>
        <row r="569">
          <cell r="H569" t="str">
            <v/>
          </cell>
        </row>
        <row r="570">
          <cell r="H570" t="str">
            <v/>
          </cell>
        </row>
        <row r="571">
          <cell r="H571" t="str">
            <v/>
          </cell>
        </row>
        <row r="572">
          <cell r="H572" t="str">
            <v/>
          </cell>
        </row>
        <row r="573">
          <cell r="H573" t="str">
            <v/>
          </cell>
        </row>
        <row r="574">
          <cell r="H574" t="str">
            <v/>
          </cell>
        </row>
        <row r="575">
          <cell r="H575" t="str">
            <v/>
          </cell>
        </row>
        <row r="576">
          <cell r="H576" t="str">
            <v/>
          </cell>
        </row>
        <row r="577">
          <cell r="H577" t="str">
            <v/>
          </cell>
        </row>
        <row r="578">
          <cell r="H578" t="str">
            <v/>
          </cell>
        </row>
        <row r="579">
          <cell r="H579" t="str">
            <v/>
          </cell>
        </row>
        <row r="580">
          <cell r="H580" t="str">
            <v/>
          </cell>
        </row>
        <row r="581">
          <cell r="H581" t="str">
            <v/>
          </cell>
        </row>
        <row r="582">
          <cell r="H582" t="str">
            <v/>
          </cell>
        </row>
        <row r="583">
          <cell r="H583" t="str">
            <v/>
          </cell>
        </row>
        <row r="584">
          <cell r="H584" t="str">
            <v/>
          </cell>
        </row>
        <row r="585">
          <cell r="H585" t="str">
            <v/>
          </cell>
        </row>
        <row r="586">
          <cell r="H586" t="str">
            <v/>
          </cell>
        </row>
        <row r="587">
          <cell r="H587" t="str">
            <v/>
          </cell>
        </row>
        <row r="588">
          <cell r="H588" t="str">
            <v/>
          </cell>
        </row>
        <row r="589">
          <cell r="H589" t="str">
            <v/>
          </cell>
        </row>
        <row r="590">
          <cell r="H590" t="str">
            <v/>
          </cell>
        </row>
        <row r="591">
          <cell r="H591" t="str">
            <v/>
          </cell>
        </row>
        <row r="592">
          <cell r="H592" t="str">
            <v/>
          </cell>
        </row>
        <row r="593">
          <cell r="H593" t="str">
            <v/>
          </cell>
        </row>
        <row r="594">
          <cell r="H594" t="str">
            <v/>
          </cell>
        </row>
        <row r="595">
          <cell r="H595" t="str">
            <v/>
          </cell>
        </row>
        <row r="596">
          <cell r="H596" t="str">
            <v/>
          </cell>
        </row>
        <row r="597">
          <cell r="H597" t="str">
            <v/>
          </cell>
        </row>
        <row r="598">
          <cell r="H598" t="str">
            <v/>
          </cell>
        </row>
        <row r="599">
          <cell r="H599" t="str">
            <v/>
          </cell>
        </row>
        <row r="600">
          <cell r="H600" t="str">
            <v/>
          </cell>
        </row>
        <row r="601">
          <cell r="H601" t="str">
            <v/>
          </cell>
        </row>
        <row r="602">
          <cell r="H602" t="str">
            <v/>
          </cell>
        </row>
        <row r="603">
          <cell r="H603" t="str">
            <v/>
          </cell>
        </row>
        <row r="604">
          <cell r="H604" t="str">
            <v/>
          </cell>
        </row>
        <row r="605">
          <cell r="H605" t="str">
            <v/>
          </cell>
        </row>
        <row r="606">
          <cell r="H606" t="str">
            <v/>
          </cell>
        </row>
        <row r="607">
          <cell r="H607" t="str">
            <v/>
          </cell>
        </row>
        <row r="608">
          <cell r="H608" t="str">
            <v/>
          </cell>
        </row>
        <row r="609">
          <cell r="H609" t="str">
            <v/>
          </cell>
        </row>
        <row r="610">
          <cell r="H610" t="str">
            <v/>
          </cell>
        </row>
        <row r="611">
          <cell r="H611" t="str">
            <v/>
          </cell>
        </row>
        <row r="612">
          <cell r="H612" t="str">
            <v/>
          </cell>
        </row>
        <row r="613">
          <cell r="H613" t="str">
            <v/>
          </cell>
        </row>
        <row r="614">
          <cell r="H614" t="str">
            <v/>
          </cell>
        </row>
        <row r="615">
          <cell r="H615" t="str">
            <v/>
          </cell>
        </row>
        <row r="616">
          <cell r="H616" t="str">
            <v/>
          </cell>
        </row>
        <row r="617">
          <cell r="H617" t="str">
            <v/>
          </cell>
        </row>
        <row r="618">
          <cell r="H618" t="str">
            <v/>
          </cell>
        </row>
        <row r="619">
          <cell r="H619" t="str">
            <v/>
          </cell>
        </row>
        <row r="620">
          <cell r="H620" t="str">
            <v/>
          </cell>
        </row>
        <row r="621">
          <cell r="H621" t="str">
            <v/>
          </cell>
        </row>
        <row r="622">
          <cell r="H622" t="str">
            <v/>
          </cell>
        </row>
        <row r="623">
          <cell r="H623" t="str">
            <v/>
          </cell>
        </row>
        <row r="624">
          <cell r="H624" t="str">
            <v/>
          </cell>
        </row>
        <row r="625">
          <cell r="H625" t="str">
            <v/>
          </cell>
        </row>
        <row r="626">
          <cell r="H626" t="str">
            <v/>
          </cell>
        </row>
        <row r="627">
          <cell r="H627" t="str">
            <v/>
          </cell>
        </row>
        <row r="628">
          <cell r="H628" t="str">
            <v/>
          </cell>
        </row>
        <row r="629">
          <cell r="H629" t="str">
            <v/>
          </cell>
        </row>
        <row r="630">
          <cell r="H630" t="str">
            <v/>
          </cell>
        </row>
        <row r="631">
          <cell r="H631" t="str">
            <v/>
          </cell>
        </row>
        <row r="632">
          <cell r="H632" t="str">
            <v/>
          </cell>
        </row>
        <row r="633">
          <cell r="H633" t="str">
            <v/>
          </cell>
        </row>
        <row r="634">
          <cell r="H634" t="str">
            <v/>
          </cell>
        </row>
        <row r="635">
          <cell r="H635" t="str">
            <v/>
          </cell>
        </row>
        <row r="636">
          <cell r="H636" t="str">
            <v/>
          </cell>
        </row>
        <row r="637">
          <cell r="H637" t="str">
            <v/>
          </cell>
        </row>
        <row r="638">
          <cell r="H638" t="str">
            <v/>
          </cell>
        </row>
        <row r="639">
          <cell r="H639" t="str">
            <v/>
          </cell>
        </row>
        <row r="640">
          <cell r="H640" t="str">
            <v/>
          </cell>
        </row>
        <row r="641">
          <cell r="H641" t="str">
            <v/>
          </cell>
        </row>
        <row r="642">
          <cell r="H642" t="str">
            <v/>
          </cell>
        </row>
        <row r="643">
          <cell r="H643" t="str">
            <v/>
          </cell>
        </row>
        <row r="644">
          <cell r="H644" t="str">
            <v/>
          </cell>
        </row>
        <row r="645">
          <cell r="H645" t="str">
            <v/>
          </cell>
        </row>
        <row r="646">
          <cell r="H646" t="str">
            <v/>
          </cell>
        </row>
        <row r="647">
          <cell r="H647" t="str">
            <v/>
          </cell>
        </row>
        <row r="648">
          <cell r="H648" t="str">
            <v/>
          </cell>
        </row>
        <row r="649">
          <cell r="H649" t="str">
            <v/>
          </cell>
        </row>
        <row r="650">
          <cell r="H650" t="str">
            <v/>
          </cell>
        </row>
        <row r="651">
          <cell r="H651" t="str">
            <v/>
          </cell>
        </row>
        <row r="652">
          <cell r="H652" t="str">
            <v/>
          </cell>
        </row>
        <row r="653">
          <cell r="H653" t="str">
            <v/>
          </cell>
        </row>
        <row r="654">
          <cell r="H654" t="str">
            <v/>
          </cell>
        </row>
        <row r="655">
          <cell r="H655" t="str">
            <v/>
          </cell>
        </row>
        <row r="656">
          <cell r="H656" t="str">
            <v/>
          </cell>
        </row>
        <row r="657">
          <cell r="H657" t="str">
            <v/>
          </cell>
        </row>
        <row r="658">
          <cell r="H658" t="str">
            <v/>
          </cell>
        </row>
        <row r="659">
          <cell r="H659" t="str">
            <v/>
          </cell>
        </row>
        <row r="660">
          <cell r="H660" t="str">
            <v/>
          </cell>
        </row>
        <row r="661">
          <cell r="H661" t="str">
            <v/>
          </cell>
        </row>
        <row r="662">
          <cell r="H662" t="str">
            <v/>
          </cell>
        </row>
        <row r="663">
          <cell r="H663" t="str">
            <v/>
          </cell>
        </row>
        <row r="664">
          <cell r="H664" t="str">
            <v/>
          </cell>
        </row>
        <row r="665">
          <cell r="H665" t="str">
            <v/>
          </cell>
        </row>
        <row r="666">
          <cell r="H666" t="str">
            <v/>
          </cell>
        </row>
        <row r="667">
          <cell r="H667" t="str">
            <v/>
          </cell>
        </row>
        <row r="668">
          <cell r="H668" t="str">
            <v/>
          </cell>
        </row>
        <row r="669">
          <cell r="H669" t="str">
            <v/>
          </cell>
        </row>
        <row r="670">
          <cell r="H670" t="str">
            <v/>
          </cell>
        </row>
        <row r="671">
          <cell r="H671" t="str">
            <v/>
          </cell>
        </row>
        <row r="672">
          <cell r="H672" t="str">
            <v/>
          </cell>
        </row>
        <row r="673">
          <cell r="H673" t="str">
            <v/>
          </cell>
        </row>
        <row r="674">
          <cell r="H674" t="str">
            <v/>
          </cell>
        </row>
        <row r="675">
          <cell r="H675" t="str">
            <v/>
          </cell>
        </row>
        <row r="676">
          <cell r="H676" t="str">
            <v/>
          </cell>
        </row>
        <row r="677">
          <cell r="H677" t="str">
            <v/>
          </cell>
        </row>
        <row r="678">
          <cell r="H678" t="str">
            <v/>
          </cell>
        </row>
        <row r="679">
          <cell r="H679" t="str">
            <v/>
          </cell>
        </row>
        <row r="680">
          <cell r="H680" t="str">
            <v/>
          </cell>
        </row>
        <row r="681">
          <cell r="H681" t="str">
            <v/>
          </cell>
        </row>
        <row r="682">
          <cell r="H682" t="str">
            <v/>
          </cell>
        </row>
        <row r="683">
          <cell r="H683" t="str">
            <v/>
          </cell>
        </row>
        <row r="684">
          <cell r="H684" t="str">
            <v/>
          </cell>
        </row>
        <row r="685">
          <cell r="H685" t="str">
            <v/>
          </cell>
        </row>
        <row r="686">
          <cell r="H686" t="str">
            <v/>
          </cell>
        </row>
        <row r="687">
          <cell r="H687" t="str">
            <v/>
          </cell>
        </row>
        <row r="688">
          <cell r="H688" t="str">
            <v/>
          </cell>
        </row>
        <row r="689">
          <cell r="H689" t="str">
            <v/>
          </cell>
        </row>
        <row r="690">
          <cell r="H690" t="str">
            <v/>
          </cell>
        </row>
        <row r="691">
          <cell r="H691" t="str">
            <v/>
          </cell>
        </row>
        <row r="692">
          <cell r="H692" t="str">
            <v/>
          </cell>
        </row>
        <row r="693">
          <cell r="H693" t="str">
            <v/>
          </cell>
        </row>
        <row r="694">
          <cell r="H694" t="str">
            <v/>
          </cell>
        </row>
        <row r="695">
          <cell r="H695" t="str">
            <v/>
          </cell>
        </row>
        <row r="696">
          <cell r="H696" t="str">
            <v/>
          </cell>
        </row>
        <row r="697">
          <cell r="H697" t="str">
            <v/>
          </cell>
        </row>
        <row r="698">
          <cell r="H698" t="str">
            <v/>
          </cell>
        </row>
        <row r="699">
          <cell r="H699" t="str">
            <v/>
          </cell>
        </row>
        <row r="700">
          <cell r="H700" t="str">
            <v/>
          </cell>
        </row>
        <row r="701">
          <cell r="H701" t="str">
            <v/>
          </cell>
        </row>
        <row r="702">
          <cell r="H702" t="str">
            <v/>
          </cell>
        </row>
        <row r="703">
          <cell r="H703" t="str">
            <v/>
          </cell>
        </row>
        <row r="704">
          <cell r="H704" t="str">
            <v/>
          </cell>
        </row>
        <row r="705">
          <cell r="H705" t="str">
            <v/>
          </cell>
        </row>
        <row r="706">
          <cell r="H706" t="str">
            <v/>
          </cell>
        </row>
        <row r="707">
          <cell r="H707" t="str">
            <v/>
          </cell>
        </row>
        <row r="708">
          <cell r="H708" t="str">
            <v/>
          </cell>
        </row>
        <row r="709">
          <cell r="H709" t="str">
            <v/>
          </cell>
        </row>
        <row r="710">
          <cell r="H710" t="str">
            <v/>
          </cell>
        </row>
        <row r="711">
          <cell r="H711" t="str">
            <v/>
          </cell>
        </row>
        <row r="712">
          <cell r="H712" t="str">
            <v/>
          </cell>
        </row>
        <row r="713">
          <cell r="H713" t="str">
            <v/>
          </cell>
        </row>
        <row r="714">
          <cell r="H714" t="str">
            <v/>
          </cell>
        </row>
        <row r="715">
          <cell r="H715" t="str">
            <v/>
          </cell>
        </row>
        <row r="716">
          <cell r="H716" t="str">
            <v/>
          </cell>
        </row>
        <row r="717">
          <cell r="H717" t="str">
            <v/>
          </cell>
        </row>
        <row r="718">
          <cell r="H718" t="str">
            <v/>
          </cell>
        </row>
        <row r="719">
          <cell r="H719" t="str">
            <v/>
          </cell>
        </row>
        <row r="720">
          <cell r="H720" t="str">
            <v/>
          </cell>
        </row>
        <row r="721">
          <cell r="H721" t="str">
            <v/>
          </cell>
        </row>
        <row r="722">
          <cell r="H722" t="str">
            <v/>
          </cell>
        </row>
        <row r="723">
          <cell r="H723" t="str">
            <v/>
          </cell>
        </row>
        <row r="724">
          <cell r="H724" t="str">
            <v/>
          </cell>
        </row>
        <row r="725">
          <cell r="H725" t="str">
            <v/>
          </cell>
        </row>
        <row r="726">
          <cell r="H726" t="str">
            <v/>
          </cell>
        </row>
        <row r="727">
          <cell r="H727" t="str">
            <v/>
          </cell>
        </row>
        <row r="728">
          <cell r="H728" t="str">
            <v/>
          </cell>
        </row>
        <row r="729">
          <cell r="H729" t="str">
            <v/>
          </cell>
        </row>
        <row r="730">
          <cell r="H730" t="str">
            <v/>
          </cell>
        </row>
        <row r="731">
          <cell r="H731" t="str">
            <v/>
          </cell>
        </row>
        <row r="732">
          <cell r="H732" t="str">
            <v/>
          </cell>
        </row>
        <row r="733">
          <cell r="H733" t="str">
            <v/>
          </cell>
        </row>
        <row r="734">
          <cell r="H734" t="str">
            <v/>
          </cell>
        </row>
        <row r="735">
          <cell r="H735" t="str">
            <v/>
          </cell>
        </row>
        <row r="736">
          <cell r="H736" t="str">
            <v/>
          </cell>
        </row>
        <row r="737">
          <cell r="H737" t="str">
            <v/>
          </cell>
        </row>
        <row r="738">
          <cell r="H738" t="str">
            <v/>
          </cell>
        </row>
        <row r="739">
          <cell r="H739" t="str">
            <v/>
          </cell>
        </row>
        <row r="740">
          <cell r="H740" t="str">
            <v/>
          </cell>
        </row>
        <row r="741">
          <cell r="H741" t="str">
            <v/>
          </cell>
        </row>
        <row r="742">
          <cell r="H742" t="str">
            <v/>
          </cell>
        </row>
        <row r="743">
          <cell r="H743" t="str">
            <v/>
          </cell>
        </row>
        <row r="744">
          <cell r="H744" t="str">
            <v/>
          </cell>
        </row>
        <row r="745">
          <cell r="H745" t="str">
            <v/>
          </cell>
        </row>
        <row r="746">
          <cell r="H746" t="str">
            <v/>
          </cell>
        </row>
        <row r="747">
          <cell r="H747" t="str">
            <v/>
          </cell>
        </row>
        <row r="748">
          <cell r="H748" t="str">
            <v/>
          </cell>
        </row>
        <row r="749">
          <cell r="H749" t="str">
            <v/>
          </cell>
        </row>
        <row r="750">
          <cell r="H750" t="str">
            <v/>
          </cell>
        </row>
        <row r="751">
          <cell r="H751" t="str">
            <v/>
          </cell>
        </row>
        <row r="752">
          <cell r="H752" t="str">
            <v/>
          </cell>
        </row>
        <row r="753">
          <cell r="H753" t="str">
            <v/>
          </cell>
        </row>
        <row r="754">
          <cell r="H754" t="str">
            <v/>
          </cell>
        </row>
        <row r="755">
          <cell r="H755" t="str">
            <v/>
          </cell>
        </row>
        <row r="756">
          <cell r="H756" t="str">
            <v/>
          </cell>
        </row>
        <row r="757">
          <cell r="H757" t="str">
            <v/>
          </cell>
        </row>
        <row r="758">
          <cell r="H758" t="str">
            <v/>
          </cell>
        </row>
        <row r="759">
          <cell r="H759" t="str">
            <v/>
          </cell>
        </row>
        <row r="760">
          <cell r="H760" t="str">
            <v/>
          </cell>
        </row>
        <row r="761">
          <cell r="H761" t="str">
            <v/>
          </cell>
        </row>
        <row r="762">
          <cell r="H762" t="str">
            <v/>
          </cell>
        </row>
        <row r="763">
          <cell r="H763" t="str">
            <v/>
          </cell>
        </row>
        <row r="764">
          <cell r="H764" t="str">
            <v/>
          </cell>
        </row>
        <row r="765">
          <cell r="H765" t="str">
            <v/>
          </cell>
        </row>
        <row r="766">
          <cell r="H766" t="str">
            <v/>
          </cell>
        </row>
        <row r="767">
          <cell r="H767" t="str">
            <v/>
          </cell>
        </row>
        <row r="768">
          <cell r="H768" t="str">
            <v/>
          </cell>
        </row>
        <row r="769">
          <cell r="H769" t="str">
            <v/>
          </cell>
        </row>
        <row r="770">
          <cell r="H770" t="str">
            <v/>
          </cell>
        </row>
        <row r="771">
          <cell r="H771" t="str">
            <v/>
          </cell>
        </row>
        <row r="772">
          <cell r="H772" t="str">
            <v/>
          </cell>
        </row>
        <row r="773">
          <cell r="H773" t="str">
            <v/>
          </cell>
        </row>
        <row r="774">
          <cell r="H774" t="str">
            <v/>
          </cell>
        </row>
        <row r="775">
          <cell r="H775" t="str">
            <v/>
          </cell>
        </row>
        <row r="776">
          <cell r="H776" t="str">
            <v/>
          </cell>
        </row>
        <row r="777">
          <cell r="H777" t="str">
            <v/>
          </cell>
        </row>
        <row r="778">
          <cell r="H778" t="str">
            <v/>
          </cell>
        </row>
        <row r="779">
          <cell r="H779" t="str">
            <v/>
          </cell>
        </row>
        <row r="780">
          <cell r="H780" t="str">
            <v/>
          </cell>
        </row>
        <row r="781">
          <cell r="H781" t="str">
            <v/>
          </cell>
        </row>
        <row r="782">
          <cell r="H782" t="str">
            <v/>
          </cell>
        </row>
        <row r="783">
          <cell r="H783" t="str">
            <v/>
          </cell>
        </row>
        <row r="784">
          <cell r="H784" t="str">
            <v/>
          </cell>
        </row>
        <row r="785">
          <cell r="H785" t="str">
            <v/>
          </cell>
        </row>
        <row r="786">
          <cell r="H786" t="str">
            <v/>
          </cell>
        </row>
        <row r="787">
          <cell r="H787" t="str">
            <v/>
          </cell>
        </row>
        <row r="788">
          <cell r="H788" t="str">
            <v/>
          </cell>
        </row>
        <row r="789">
          <cell r="H789" t="str">
            <v/>
          </cell>
        </row>
        <row r="790">
          <cell r="H790" t="str">
            <v/>
          </cell>
        </row>
        <row r="791">
          <cell r="H791" t="str">
            <v/>
          </cell>
        </row>
        <row r="792">
          <cell r="H792" t="str">
            <v/>
          </cell>
        </row>
        <row r="793">
          <cell r="H793" t="str">
            <v/>
          </cell>
        </row>
        <row r="794">
          <cell r="H794" t="str">
            <v/>
          </cell>
        </row>
        <row r="795">
          <cell r="H795" t="str">
            <v/>
          </cell>
        </row>
        <row r="796">
          <cell r="H796" t="str">
            <v/>
          </cell>
        </row>
        <row r="797">
          <cell r="H797" t="str">
            <v/>
          </cell>
        </row>
        <row r="798">
          <cell r="H798" t="str">
            <v/>
          </cell>
        </row>
        <row r="799">
          <cell r="H799" t="str">
            <v/>
          </cell>
        </row>
        <row r="800">
          <cell r="H800" t="str">
            <v/>
          </cell>
        </row>
        <row r="801">
          <cell r="H801" t="str">
            <v/>
          </cell>
        </row>
        <row r="802">
          <cell r="H802" t="str">
            <v/>
          </cell>
        </row>
        <row r="803">
          <cell r="H803" t="str">
            <v/>
          </cell>
        </row>
        <row r="804">
          <cell r="H804" t="str">
            <v/>
          </cell>
        </row>
        <row r="805">
          <cell r="H805" t="str">
            <v/>
          </cell>
        </row>
        <row r="806">
          <cell r="H806" t="str">
            <v/>
          </cell>
        </row>
        <row r="807">
          <cell r="H807" t="str">
            <v/>
          </cell>
        </row>
        <row r="808">
          <cell r="H808" t="str">
            <v/>
          </cell>
        </row>
        <row r="809">
          <cell r="H809" t="str">
            <v/>
          </cell>
        </row>
        <row r="810">
          <cell r="H810" t="str">
            <v/>
          </cell>
        </row>
        <row r="811">
          <cell r="H811" t="str">
            <v/>
          </cell>
        </row>
        <row r="812">
          <cell r="H812" t="str">
            <v/>
          </cell>
        </row>
        <row r="813">
          <cell r="H813" t="str">
            <v/>
          </cell>
        </row>
        <row r="814">
          <cell r="H814" t="str">
            <v/>
          </cell>
        </row>
        <row r="815">
          <cell r="H815" t="str">
            <v/>
          </cell>
        </row>
        <row r="816">
          <cell r="H816" t="str">
            <v/>
          </cell>
        </row>
        <row r="817">
          <cell r="H817" t="str">
            <v/>
          </cell>
        </row>
        <row r="818">
          <cell r="H818" t="str">
            <v/>
          </cell>
        </row>
        <row r="819">
          <cell r="H819" t="str">
            <v/>
          </cell>
        </row>
        <row r="820">
          <cell r="H820" t="str">
            <v/>
          </cell>
        </row>
        <row r="821">
          <cell r="H821" t="str">
            <v/>
          </cell>
        </row>
        <row r="822">
          <cell r="H822" t="str">
            <v/>
          </cell>
        </row>
        <row r="823">
          <cell r="H823" t="str">
            <v/>
          </cell>
        </row>
        <row r="824">
          <cell r="H824" t="str">
            <v/>
          </cell>
        </row>
        <row r="825">
          <cell r="H825" t="str">
            <v/>
          </cell>
        </row>
        <row r="826">
          <cell r="H826" t="str">
            <v/>
          </cell>
        </row>
        <row r="827">
          <cell r="H827" t="str">
            <v/>
          </cell>
        </row>
        <row r="828">
          <cell r="H828" t="str">
            <v/>
          </cell>
        </row>
        <row r="829">
          <cell r="H829" t="str">
            <v/>
          </cell>
        </row>
        <row r="830">
          <cell r="H830" t="str">
            <v/>
          </cell>
        </row>
        <row r="831">
          <cell r="H831" t="str">
            <v/>
          </cell>
        </row>
        <row r="832">
          <cell r="H832" t="str">
            <v/>
          </cell>
        </row>
        <row r="833">
          <cell r="H833" t="str">
            <v/>
          </cell>
        </row>
        <row r="834">
          <cell r="H834" t="str">
            <v/>
          </cell>
        </row>
        <row r="835">
          <cell r="H835" t="str">
            <v/>
          </cell>
        </row>
        <row r="836">
          <cell r="H836" t="str">
            <v/>
          </cell>
        </row>
        <row r="837">
          <cell r="H837" t="str">
            <v/>
          </cell>
        </row>
        <row r="838">
          <cell r="H838" t="str">
            <v/>
          </cell>
        </row>
        <row r="839">
          <cell r="H839" t="str">
            <v/>
          </cell>
        </row>
        <row r="840">
          <cell r="H840" t="str">
            <v/>
          </cell>
        </row>
        <row r="841">
          <cell r="H841" t="str">
            <v/>
          </cell>
        </row>
        <row r="842">
          <cell r="H842" t="str">
            <v/>
          </cell>
        </row>
        <row r="843">
          <cell r="H843" t="str">
            <v/>
          </cell>
        </row>
        <row r="844">
          <cell r="H844" t="str">
            <v/>
          </cell>
        </row>
        <row r="845">
          <cell r="H845" t="str">
            <v/>
          </cell>
        </row>
        <row r="846">
          <cell r="H846" t="str">
            <v/>
          </cell>
        </row>
        <row r="847">
          <cell r="H847" t="str">
            <v/>
          </cell>
        </row>
        <row r="848">
          <cell r="H848" t="str">
            <v/>
          </cell>
        </row>
        <row r="849">
          <cell r="H849" t="str">
            <v/>
          </cell>
        </row>
        <row r="850">
          <cell r="H850" t="str">
            <v/>
          </cell>
        </row>
        <row r="851">
          <cell r="H851" t="str">
            <v/>
          </cell>
        </row>
        <row r="852">
          <cell r="H852" t="str">
            <v/>
          </cell>
        </row>
        <row r="853">
          <cell r="H853" t="str">
            <v/>
          </cell>
        </row>
        <row r="854">
          <cell r="H854" t="str">
            <v/>
          </cell>
        </row>
        <row r="855">
          <cell r="H855" t="str">
            <v/>
          </cell>
        </row>
        <row r="856">
          <cell r="H856" t="str">
            <v/>
          </cell>
        </row>
        <row r="857">
          <cell r="H857" t="str">
            <v/>
          </cell>
        </row>
        <row r="858">
          <cell r="H858" t="str">
            <v/>
          </cell>
        </row>
        <row r="859">
          <cell r="H859" t="str">
            <v/>
          </cell>
        </row>
        <row r="860">
          <cell r="H860" t="str">
            <v/>
          </cell>
        </row>
        <row r="861">
          <cell r="H861" t="str">
            <v/>
          </cell>
        </row>
        <row r="862">
          <cell r="H862" t="str">
            <v/>
          </cell>
        </row>
        <row r="863">
          <cell r="H863" t="str">
            <v/>
          </cell>
        </row>
        <row r="864">
          <cell r="H864" t="str">
            <v/>
          </cell>
        </row>
        <row r="865">
          <cell r="H865" t="str">
            <v/>
          </cell>
        </row>
        <row r="866">
          <cell r="H866" t="str">
            <v/>
          </cell>
        </row>
        <row r="867">
          <cell r="H867" t="str">
            <v/>
          </cell>
        </row>
        <row r="868">
          <cell r="H868" t="str">
            <v/>
          </cell>
        </row>
        <row r="869">
          <cell r="H869" t="str">
            <v/>
          </cell>
        </row>
        <row r="870">
          <cell r="H870" t="str">
            <v/>
          </cell>
        </row>
        <row r="871">
          <cell r="H871" t="str">
            <v/>
          </cell>
        </row>
        <row r="872">
          <cell r="H872" t="str">
            <v/>
          </cell>
        </row>
        <row r="873">
          <cell r="H873" t="str">
            <v/>
          </cell>
        </row>
        <row r="874">
          <cell r="H874" t="str">
            <v/>
          </cell>
        </row>
        <row r="875">
          <cell r="H875" t="str">
            <v/>
          </cell>
        </row>
        <row r="876">
          <cell r="H876" t="str">
            <v/>
          </cell>
        </row>
        <row r="877">
          <cell r="H877" t="str">
            <v/>
          </cell>
        </row>
        <row r="878">
          <cell r="H878" t="str">
            <v/>
          </cell>
        </row>
        <row r="879">
          <cell r="H879" t="str">
            <v/>
          </cell>
        </row>
        <row r="880">
          <cell r="H880" t="str">
            <v/>
          </cell>
        </row>
        <row r="881">
          <cell r="H881" t="str">
            <v/>
          </cell>
        </row>
        <row r="882">
          <cell r="H882" t="str">
            <v/>
          </cell>
        </row>
        <row r="883">
          <cell r="H883" t="str">
            <v/>
          </cell>
        </row>
        <row r="884">
          <cell r="H884" t="str">
            <v/>
          </cell>
        </row>
        <row r="885">
          <cell r="H885" t="str">
            <v/>
          </cell>
        </row>
        <row r="886">
          <cell r="H886" t="str">
            <v/>
          </cell>
        </row>
        <row r="887">
          <cell r="H887" t="str">
            <v/>
          </cell>
        </row>
        <row r="888">
          <cell r="H888" t="str">
            <v/>
          </cell>
        </row>
        <row r="889">
          <cell r="H889" t="str">
            <v/>
          </cell>
        </row>
        <row r="890">
          <cell r="H890" t="str">
            <v/>
          </cell>
        </row>
        <row r="891">
          <cell r="H891" t="str">
            <v/>
          </cell>
        </row>
        <row r="892">
          <cell r="H892" t="str">
            <v/>
          </cell>
        </row>
        <row r="893">
          <cell r="H893" t="str">
            <v/>
          </cell>
        </row>
        <row r="894">
          <cell r="H894" t="str">
            <v/>
          </cell>
        </row>
        <row r="895">
          <cell r="H895" t="str">
            <v/>
          </cell>
        </row>
        <row r="896">
          <cell r="H896" t="str">
            <v/>
          </cell>
        </row>
        <row r="897">
          <cell r="H897" t="str">
            <v/>
          </cell>
        </row>
        <row r="898">
          <cell r="H898" t="str">
            <v/>
          </cell>
        </row>
        <row r="899">
          <cell r="H899" t="str">
            <v/>
          </cell>
        </row>
        <row r="900">
          <cell r="H900" t="str">
            <v/>
          </cell>
        </row>
        <row r="901">
          <cell r="H901" t="str">
            <v/>
          </cell>
        </row>
        <row r="902">
          <cell r="H902" t="str">
            <v/>
          </cell>
        </row>
        <row r="903">
          <cell r="H903" t="str">
            <v/>
          </cell>
        </row>
        <row r="904">
          <cell r="H904" t="str">
            <v/>
          </cell>
        </row>
        <row r="905">
          <cell r="H905" t="str">
            <v/>
          </cell>
        </row>
        <row r="906">
          <cell r="H906" t="str">
            <v/>
          </cell>
        </row>
        <row r="907">
          <cell r="H907" t="str">
            <v/>
          </cell>
        </row>
        <row r="908">
          <cell r="H908" t="str">
            <v/>
          </cell>
        </row>
        <row r="909">
          <cell r="H909" t="str">
            <v/>
          </cell>
        </row>
        <row r="910">
          <cell r="H910" t="str">
            <v/>
          </cell>
        </row>
        <row r="911">
          <cell r="H911" t="str">
            <v/>
          </cell>
        </row>
        <row r="912">
          <cell r="H912" t="str">
            <v/>
          </cell>
        </row>
        <row r="913">
          <cell r="H913" t="str">
            <v/>
          </cell>
        </row>
        <row r="914">
          <cell r="H914" t="str">
            <v/>
          </cell>
        </row>
        <row r="915">
          <cell r="H915" t="str">
            <v/>
          </cell>
        </row>
        <row r="916">
          <cell r="H916" t="str">
            <v/>
          </cell>
        </row>
        <row r="917">
          <cell r="H917" t="str">
            <v/>
          </cell>
        </row>
        <row r="918">
          <cell r="H918" t="str">
            <v/>
          </cell>
        </row>
        <row r="919">
          <cell r="H919" t="str">
            <v/>
          </cell>
        </row>
        <row r="920">
          <cell r="H920" t="str">
            <v/>
          </cell>
        </row>
        <row r="921">
          <cell r="H921" t="str">
            <v/>
          </cell>
        </row>
        <row r="922">
          <cell r="H922" t="str">
            <v/>
          </cell>
        </row>
        <row r="923">
          <cell r="H923" t="str">
            <v/>
          </cell>
        </row>
        <row r="924">
          <cell r="H924" t="str">
            <v/>
          </cell>
        </row>
        <row r="925">
          <cell r="H925" t="str">
            <v/>
          </cell>
        </row>
        <row r="926">
          <cell r="H926" t="str">
            <v/>
          </cell>
        </row>
        <row r="927">
          <cell r="H927" t="str">
            <v/>
          </cell>
        </row>
        <row r="928">
          <cell r="H928" t="str">
            <v/>
          </cell>
        </row>
        <row r="929">
          <cell r="H929" t="str">
            <v/>
          </cell>
        </row>
        <row r="930">
          <cell r="H930" t="str">
            <v/>
          </cell>
        </row>
        <row r="931">
          <cell r="H931" t="str">
            <v/>
          </cell>
        </row>
        <row r="932">
          <cell r="H932" t="str">
            <v/>
          </cell>
        </row>
        <row r="933">
          <cell r="H933" t="str">
            <v/>
          </cell>
        </row>
        <row r="934">
          <cell r="H934" t="str">
            <v/>
          </cell>
        </row>
        <row r="935">
          <cell r="H935" t="str">
            <v/>
          </cell>
        </row>
        <row r="936">
          <cell r="H936" t="str">
            <v/>
          </cell>
        </row>
        <row r="937">
          <cell r="H937" t="str">
            <v/>
          </cell>
        </row>
        <row r="938">
          <cell r="H938" t="str">
            <v/>
          </cell>
        </row>
        <row r="939">
          <cell r="H939" t="str">
            <v/>
          </cell>
        </row>
        <row r="940">
          <cell r="H940" t="str">
            <v/>
          </cell>
        </row>
        <row r="941">
          <cell r="H941" t="str">
            <v/>
          </cell>
        </row>
        <row r="942">
          <cell r="H942" t="str">
            <v/>
          </cell>
        </row>
        <row r="943">
          <cell r="H943" t="str">
            <v/>
          </cell>
        </row>
        <row r="944">
          <cell r="H944" t="str">
            <v/>
          </cell>
        </row>
        <row r="945">
          <cell r="H945" t="str">
            <v/>
          </cell>
        </row>
        <row r="946">
          <cell r="H946" t="str">
            <v/>
          </cell>
        </row>
        <row r="947">
          <cell r="H947" t="str">
            <v/>
          </cell>
        </row>
        <row r="948">
          <cell r="H948" t="str">
            <v/>
          </cell>
        </row>
        <row r="949">
          <cell r="H949" t="str">
            <v/>
          </cell>
        </row>
        <row r="950">
          <cell r="H950" t="str">
            <v/>
          </cell>
        </row>
        <row r="951">
          <cell r="H951" t="str">
            <v/>
          </cell>
        </row>
        <row r="952">
          <cell r="H952" t="str">
            <v/>
          </cell>
        </row>
        <row r="953">
          <cell r="H953" t="str">
            <v/>
          </cell>
        </row>
        <row r="954">
          <cell r="H954" t="str">
            <v/>
          </cell>
        </row>
        <row r="955">
          <cell r="H955" t="str">
            <v/>
          </cell>
        </row>
        <row r="956">
          <cell r="H956" t="str">
            <v/>
          </cell>
        </row>
        <row r="957">
          <cell r="H957" t="str">
            <v/>
          </cell>
        </row>
        <row r="958">
          <cell r="H958" t="str">
            <v/>
          </cell>
        </row>
        <row r="959">
          <cell r="H959" t="str">
            <v/>
          </cell>
        </row>
        <row r="960">
          <cell r="H960" t="str">
            <v/>
          </cell>
        </row>
        <row r="961">
          <cell r="H961" t="str">
            <v/>
          </cell>
        </row>
        <row r="962">
          <cell r="H962" t="str">
            <v/>
          </cell>
        </row>
        <row r="963">
          <cell r="H963" t="str">
            <v/>
          </cell>
        </row>
        <row r="964">
          <cell r="H964" t="str">
            <v/>
          </cell>
        </row>
        <row r="965">
          <cell r="H965" t="str">
            <v/>
          </cell>
        </row>
        <row r="966">
          <cell r="H966" t="str">
            <v/>
          </cell>
        </row>
        <row r="967">
          <cell r="H967" t="str">
            <v/>
          </cell>
        </row>
        <row r="968">
          <cell r="H968" t="str">
            <v/>
          </cell>
        </row>
        <row r="969">
          <cell r="H969" t="str">
            <v/>
          </cell>
        </row>
        <row r="970">
          <cell r="H970" t="str">
            <v/>
          </cell>
        </row>
        <row r="971">
          <cell r="H971" t="str">
            <v/>
          </cell>
        </row>
        <row r="972">
          <cell r="H972" t="str">
            <v/>
          </cell>
        </row>
        <row r="973">
          <cell r="H973" t="str">
            <v/>
          </cell>
        </row>
        <row r="974">
          <cell r="H974" t="str">
            <v/>
          </cell>
        </row>
        <row r="975">
          <cell r="H975" t="str">
            <v/>
          </cell>
        </row>
        <row r="976">
          <cell r="H976" t="str">
            <v/>
          </cell>
        </row>
        <row r="977">
          <cell r="H977" t="str">
            <v/>
          </cell>
        </row>
        <row r="978">
          <cell r="H978" t="str">
            <v/>
          </cell>
        </row>
        <row r="979">
          <cell r="H979" t="str">
            <v/>
          </cell>
        </row>
        <row r="980">
          <cell r="H980" t="str">
            <v/>
          </cell>
        </row>
        <row r="981">
          <cell r="H981" t="str">
            <v/>
          </cell>
        </row>
        <row r="982">
          <cell r="H982" t="str">
            <v/>
          </cell>
        </row>
        <row r="983">
          <cell r="H983" t="str">
            <v/>
          </cell>
        </row>
        <row r="984">
          <cell r="H984" t="str">
            <v/>
          </cell>
        </row>
        <row r="985">
          <cell r="H985" t="str">
            <v/>
          </cell>
        </row>
        <row r="986">
          <cell r="H986" t="str">
            <v/>
          </cell>
        </row>
        <row r="987">
          <cell r="H987" t="str">
            <v/>
          </cell>
        </row>
        <row r="988">
          <cell r="H988" t="str">
            <v/>
          </cell>
        </row>
        <row r="989">
          <cell r="H989" t="str">
            <v/>
          </cell>
        </row>
        <row r="990">
          <cell r="H990" t="str">
            <v/>
          </cell>
        </row>
        <row r="991">
          <cell r="H991" t="str">
            <v/>
          </cell>
        </row>
        <row r="992">
          <cell r="H992" t="str">
            <v/>
          </cell>
        </row>
        <row r="993">
          <cell r="H993" t="str">
            <v/>
          </cell>
        </row>
        <row r="994">
          <cell r="H994" t="str">
            <v/>
          </cell>
        </row>
        <row r="995">
          <cell r="H995" t="str">
            <v/>
          </cell>
        </row>
        <row r="996">
          <cell r="H996" t="str">
            <v/>
          </cell>
        </row>
        <row r="997">
          <cell r="H997" t="str">
            <v/>
          </cell>
        </row>
        <row r="998">
          <cell r="H998" t="str">
            <v/>
          </cell>
        </row>
        <row r="999">
          <cell r="H999" t="str">
            <v/>
          </cell>
        </row>
        <row r="1000">
          <cell r="H1000" t="str">
            <v/>
          </cell>
        </row>
        <row r="1001">
          <cell r="H1001" t="str">
            <v/>
          </cell>
        </row>
        <row r="1002">
          <cell r="H1002" t="str">
            <v/>
          </cell>
        </row>
        <row r="1003">
          <cell r="H1003" t="str">
            <v/>
          </cell>
        </row>
        <row r="1004">
          <cell r="H1004" t="str">
            <v/>
          </cell>
        </row>
        <row r="1005">
          <cell r="H1005" t="str">
            <v/>
          </cell>
        </row>
        <row r="1006">
          <cell r="H1006" t="str">
            <v/>
          </cell>
        </row>
        <row r="1007">
          <cell r="H1007" t="str">
            <v/>
          </cell>
        </row>
        <row r="1008">
          <cell r="H1008" t="str">
            <v/>
          </cell>
        </row>
        <row r="1009">
          <cell r="H1009" t="str">
            <v/>
          </cell>
        </row>
        <row r="1010">
          <cell r="H1010" t="str">
            <v/>
          </cell>
        </row>
        <row r="1011">
          <cell r="H1011" t="str">
            <v/>
          </cell>
        </row>
        <row r="1012">
          <cell r="H1012" t="str">
            <v/>
          </cell>
        </row>
        <row r="1013">
          <cell r="H1013" t="str">
            <v/>
          </cell>
        </row>
        <row r="1014">
          <cell r="H1014" t="str">
            <v/>
          </cell>
        </row>
        <row r="1015">
          <cell r="H1015" t="str">
            <v/>
          </cell>
        </row>
        <row r="1016">
          <cell r="H1016" t="str">
            <v/>
          </cell>
        </row>
        <row r="1017">
          <cell r="H1017" t="str">
            <v/>
          </cell>
        </row>
        <row r="1018">
          <cell r="H1018" t="str">
            <v/>
          </cell>
        </row>
        <row r="1019">
          <cell r="H1019" t="str">
            <v/>
          </cell>
        </row>
        <row r="1020">
          <cell r="H1020" t="str">
            <v/>
          </cell>
        </row>
        <row r="1021">
          <cell r="H1021" t="str">
            <v/>
          </cell>
        </row>
        <row r="1022">
          <cell r="H1022" t="str">
            <v/>
          </cell>
        </row>
        <row r="1023">
          <cell r="H1023" t="str">
            <v/>
          </cell>
        </row>
        <row r="1024">
          <cell r="H1024" t="str">
            <v/>
          </cell>
        </row>
        <row r="1025">
          <cell r="H1025" t="str">
            <v/>
          </cell>
        </row>
        <row r="1026">
          <cell r="H1026" t="str">
            <v/>
          </cell>
        </row>
        <row r="1027">
          <cell r="H1027" t="str">
            <v/>
          </cell>
        </row>
        <row r="1028">
          <cell r="H1028" t="str">
            <v/>
          </cell>
        </row>
        <row r="1029">
          <cell r="H1029" t="str">
            <v/>
          </cell>
        </row>
        <row r="1030">
          <cell r="H1030" t="str">
            <v/>
          </cell>
        </row>
        <row r="1031">
          <cell r="H1031" t="str">
            <v/>
          </cell>
        </row>
        <row r="1032">
          <cell r="H1032" t="str">
            <v/>
          </cell>
        </row>
        <row r="1033">
          <cell r="H1033" t="str">
            <v/>
          </cell>
        </row>
        <row r="1034">
          <cell r="H1034" t="str">
            <v/>
          </cell>
        </row>
        <row r="1035">
          <cell r="H1035" t="str">
            <v/>
          </cell>
        </row>
        <row r="1036">
          <cell r="H1036" t="str">
            <v/>
          </cell>
        </row>
        <row r="1037">
          <cell r="H1037" t="str">
            <v/>
          </cell>
        </row>
        <row r="1038">
          <cell r="H1038" t="str">
            <v/>
          </cell>
        </row>
        <row r="1039">
          <cell r="H1039" t="str">
            <v/>
          </cell>
        </row>
        <row r="1040">
          <cell r="H1040" t="str">
            <v/>
          </cell>
        </row>
        <row r="1041">
          <cell r="H1041" t="str">
            <v/>
          </cell>
        </row>
        <row r="1042">
          <cell r="H1042" t="str">
            <v/>
          </cell>
        </row>
        <row r="1043">
          <cell r="H1043" t="str">
            <v/>
          </cell>
        </row>
        <row r="1044">
          <cell r="H1044" t="str">
            <v/>
          </cell>
        </row>
        <row r="1045">
          <cell r="H1045" t="str">
            <v/>
          </cell>
        </row>
        <row r="1046">
          <cell r="H1046" t="str">
            <v/>
          </cell>
        </row>
        <row r="1047">
          <cell r="H1047" t="str">
            <v/>
          </cell>
        </row>
        <row r="1048">
          <cell r="H1048" t="str">
            <v/>
          </cell>
        </row>
        <row r="1049">
          <cell r="H1049" t="str">
            <v/>
          </cell>
        </row>
        <row r="1050">
          <cell r="H1050" t="str">
            <v/>
          </cell>
        </row>
        <row r="1051">
          <cell r="H1051" t="str">
            <v/>
          </cell>
        </row>
        <row r="1052">
          <cell r="H1052" t="str">
            <v/>
          </cell>
        </row>
        <row r="1053">
          <cell r="H1053" t="str">
            <v/>
          </cell>
        </row>
        <row r="1054">
          <cell r="H1054" t="str">
            <v/>
          </cell>
        </row>
        <row r="1055">
          <cell r="H1055" t="str">
            <v/>
          </cell>
        </row>
        <row r="1056">
          <cell r="H1056" t="str">
            <v/>
          </cell>
        </row>
        <row r="1057">
          <cell r="H1057" t="str">
            <v/>
          </cell>
        </row>
        <row r="1058">
          <cell r="H1058" t="str">
            <v/>
          </cell>
        </row>
        <row r="1059">
          <cell r="H1059" t="str">
            <v/>
          </cell>
        </row>
        <row r="1060">
          <cell r="H1060" t="str">
            <v/>
          </cell>
        </row>
        <row r="1061">
          <cell r="H1061" t="str">
            <v/>
          </cell>
        </row>
        <row r="1062">
          <cell r="H1062" t="str">
            <v/>
          </cell>
        </row>
        <row r="1063">
          <cell r="H1063" t="str">
            <v/>
          </cell>
        </row>
        <row r="1064">
          <cell r="H1064" t="str">
            <v/>
          </cell>
        </row>
        <row r="1065">
          <cell r="H1065" t="str">
            <v/>
          </cell>
        </row>
        <row r="1066">
          <cell r="H1066" t="str">
            <v/>
          </cell>
        </row>
        <row r="1067">
          <cell r="H1067" t="str">
            <v/>
          </cell>
        </row>
        <row r="1068">
          <cell r="H1068" t="str">
            <v/>
          </cell>
        </row>
        <row r="1069">
          <cell r="H1069" t="str">
            <v/>
          </cell>
        </row>
        <row r="1070">
          <cell r="H1070" t="str">
            <v/>
          </cell>
        </row>
        <row r="1071">
          <cell r="H1071" t="str">
            <v/>
          </cell>
        </row>
        <row r="1072">
          <cell r="H1072" t="str">
            <v/>
          </cell>
        </row>
        <row r="1073">
          <cell r="H1073" t="str">
            <v/>
          </cell>
        </row>
        <row r="1074">
          <cell r="H1074" t="str">
            <v/>
          </cell>
        </row>
        <row r="1075">
          <cell r="H1075" t="str">
            <v/>
          </cell>
        </row>
        <row r="1076">
          <cell r="H1076" t="str">
            <v/>
          </cell>
        </row>
        <row r="1077">
          <cell r="H1077" t="str">
            <v/>
          </cell>
        </row>
        <row r="1078">
          <cell r="H1078" t="str">
            <v/>
          </cell>
        </row>
        <row r="1079">
          <cell r="H1079" t="str">
            <v/>
          </cell>
        </row>
        <row r="1080">
          <cell r="H1080" t="str">
            <v/>
          </cell>
        </row>
        <row r="1081">
          <cell r="H1081" t="str">
            <v/>
          </cell>
        </row>
        <row r="1082">
          <cell r="H1082" t="str">
            <v/>
          </cell>
        </row>
        <row r="1083">
          <cell r="H1083" t="str">
            <v/>
          </cell>
        </row>
        <row r="1084">
          <cell r="H1084" t="str">
            <v/>
          </cell>
        </row>
        <row r="1085">
          <cell r="H1085" t="str">
            <v/>
          </cell>
        </row>
        <row r="1086">
          <cell r="H1086" t="str">
            <v/>
          </cell>
        </row>
        <row r="1087">
          <cell r="H1087" t="str">
            <v/>
          </cell>
        </row>
        <row r="1088">
          <cell r="H1088" t="str">
            <v/>
          </cell>
        </row>
        <row r="1089">
          <cell r="H1089" t="str">
            <v/>
          </cell>
        </row>
        <row r="1090">
          <cell r="H1090" t="str">
            <v/>
          </cell>
        </row>
        <row r="1091">
          <cell r="H1091" t="str">
            <v/>
          </cell>
        </row>
        <row r="1092">
          <cell r="H1092" t="str">
            <v/>
          </cell>
        </row>
        <row r="1093">
          <cell r="H1093" t="str">
            <v/>
          </cell>
        </row>
        <row r="1094">
          <cell r="H1094" t="str">
            <v/>
          </cell>
        </row>
        <row r="1095">
          <cell r="H1095" t="str">
            <v/>
          </cell>
        </row>
        <row r="1096">
          <cell r="H1096" t="str">
            <v/>
          </cell>
        </row>
        <row r="1097">
          <cell r="H1097" t="str">
            <v/>
          </cell>
        </row>
        <row r="1098">
          <cell r="H1098" t="str">
            <v/>
          </cell>
        </row>
        <row r="1099">
          <cell r="H1099" t="str">
            <v/>
          </cell>
        </row>
        <row r="1100">
          <cell r="H1100" t="str">
            <v/>
          </cell>
        </row>
        <row r="1101">
          <cell r="H1101" t="str">
            <v/>
          </cell>
        </row>
        <row r="1102">
          <cell r="H1102" t="str">
            <v/>
          </cell>
        </row>
        <row r="1103">
          <cell r="H1103" t="str">
            <v/>
          </cell>
        </row>
        <row r="1104">
          <cell r="H1104" t="str">
            <v/>
          </cell>
        </row>
        <row r="1105">
          <cell r="H1105" t="str">
            <v/>
          </cell>
        </row>
        <row r="1106">
          <cell r="H1106" t="str">
            <v/>
          </cell>
        </row>
        <row r="1107">
          <cell r="H1107" t="str">
            <v/>
          </cell>
        </row>
        <row r="1108">
          <cell r="H1108" t="str">
            <v/>
          </cell>
        </row>
        <row r="1109">
          <cell r="H1109" t="str">
            <v/>
          </cell>
        </row>
        <row r="1110">
          <cell r="H1110" t="str">
            <v/>
          </cell>
        </row>
        <row r="1111">
          <cell r="H1111" t="str">
            <v/>
          </cell>
        </row>
        <row r="1112">
          <cell r="H1112" t="str">
            <v/>
          </cell>
        </row>
        <row r="1113">
          <cell r="H1113" t="str">
            <v/>
          </cell>
        </row>
        <row r="1114">
          <cell r="H1114" t="str">
            <v/>
          </cell>
        </row>
        <row r="1115">
          <cell r="H1115" t="str">
            <v/>
          </cell>
        </row>
        <row r="1116">
          <cell r="H1116" t="str">
            <v/>
          </cell>
        </row>
        <row r="1117">
          <cell r="H1117" t="str">
            <v/>
          </cell>
        </row>
        <row r="1118">
          <cell r="H1118" t="str">
            <v/>
          </cell>
        </row>
        <row r="1119">
          <cell r="H1119" t="str">
            <v/>
          </cell>
        </row>
        <row r="1120">
          <cell r="H1120" t="str">
            <v/>
          </cell>
        </row>
        <row r="1121">
          <cell r="H1121" t="str">
            <v/>
          </cell>
        </row>
        <row r="1122">
          <cell r="H1122" t="str">
            <v/>
          </cell>
        </row>
        <row r="1123">
          <cell r="H1123" t="str">
            <v/>
          </cell>
        </row>
        <row r="1124">
          <cell r="H1124" t="str">
            <v/>
          </cell>
        </row>
        <row r="1125">
          <cell r="H1125" t="str">
            <v/>
          </cell>
        </row>
        <row r="1126">
          <cell r="H1126" t="str">
            <v/>
          </cell>
        </row>
        <row r="1127">
          <cell r="H1127" t="str">
            <v/>
          </cell>
        </row>
        <row r="1128">
          <cell r="H1128" t="str">
            <v/>
          </cell>
        </row>
        <row r="1129">
          <cell r="H1129" t="str">
            <v/>
          </cell>
        </row>
        <row r="1130">
          <cell r="H1130" t="str">
            <v/>
          </cell>
        </row>
        <row r="1131">
          <cell r="H1131" t="str">
            <v/>
          </cell>
        </row>
        <row r="1132">
          <cell r="H1132" t="str">
            <v/>
          </cell>
        </row>
        <row r="1133">
          <cell r="H1133" t="str">
            <v/>
          </cell>
        </row>
        <row r="1134">
          <cell r="H1134" t="str">
            <v/>
          </cell>
        </row>
        <row r="1135">
          <cell r="H1135" t="str">
            <v/>
          </cell>
        </row>
        <row r="1136">
          <cell r="H1136" t="str">
            <v/>
          </cell>
        </row>
        <row r="1137">
          <cell r="H1137" t="str">
            <v/>
          </cell>
        </row>
        <row r="1138">
          <cell r="H1138" t="str">
            <v/>
          </cell>
        </row>
        <row r="1139">
          <cell r="H1139" t="str">
            <v/>
          </cell>
        </row>
        <row r="1140">
          <cell r="H1140" t="str">
            <v/>
          </cell>
        </row>
        <row r="1141">
          <cell r="H1141" t="str">
            <v/>
          </cell>
        </row>
        <row r="1142">
          <cell r="H1142" t="str">
            <v/>
          </cell>
        </row>
        <row r="1143">
          <cell r="H1143" t="str">
            <v/>
          </cell>
        </row>
        <row r="1144">
          <cell r="H1144" t="str">
            <v/>
          </cell>
        </row>
        <row r="1145">
          <cell r="H1145" t="str">
            <v/>
          </cell>
        </row>
        <row r="1146">
          <cell r="H1146" t="str">
            <v/>
          </cell>
        </row>
        <row r="1147">
          <cell r="H1147" t="str">
            <v/>
          </cell>
        </row>
        <row r="1148">
          <cell r="H1148" t="str">
            <v/>
          </cell>
        </row>
        <row r="1149">
          <cell r="H1149" t="str">
            <v/>
          </cell>
        </row>
        <row r="1150">
          <cell r="H1150" t="str">
            <v/>
          </cell>
        </row>
        <row r="1151">
          <cell r="H1151" t="str">
            <v/>
          </cell>
        </row>
        <row r="1152">
          <cell r="H1152" t="str">
            <v/>
          </cell>
        </row>
        <row r="1153">
          <cell r="H1153" t="str">
            <v/>
          </cell>
        </row>
        <row r="1154">
          <cell r="H1154" t="str">
            <v/>
          </cell>
        </row>
        <row r="1155">
          <cell r="H1155" t="str">
            <v/>
          </cell>
        </row>
        <row r="1156">
          <cell r="H1156" t="str">
            <v/>
          </cell>
        </row>
        <row r="1157">
          <cell r="H1157" t="str">
            <v/>
          </cell>
        </row>
        <row r="1158">
          <cell r="H1158" t="str">
            <v/>
          </cell>
        </row>
        <row r="1159">
          <cell r="H1159" t="str">
            <v/>
          </cell>
        </row>
        <row r="1160">
          <cell r="H1160" t="str">
            <v/>
          </cell>
        </row>
        <row r="1161">
          <cell r="H1161" t="str">
            <v/>
          </cell>
        </row>
        <row r="1162">
          <cell r="H1162" t="str">
            <v/>
          </cell>
        </row>
        <row r="1163">
          <cell r="H1163" t="str">
            <v/>
          </cell>
        </row>
        <row r="1164">
          <cell r="H1164" t="str">
            <v/>
          </cell>
        </row>
        <row r="1165">
          <cell r="H1165" t="str">
            <v/>
          </cell>
        </row>
        <row r="1166">
          <cell r="H1166" t="str">
            <v/>
          </cell>
        </row>
        <row r="1167">
          <cell r="H1167" t="str">
            <v/>
          </cell>
        </row>
        <row r="1168">
          <cell r="H1168" t="str">
            <v/>
          </cell>
        </row>
        <row r="1169">
          <cell r="H1169" t="str">
            <v/>
          </cell>
        </row>
        <row r="1170">
          <cell r="H1170" t="str">
            <v/>
          </cell>
        </row>
        <row r="1171">
          <cell r="H1171" t="str">
            <v/>
          </cell>
        </row>
        <row r="1172">
          <cell r="H1172" t="str">
            <v/>
          </cell>
        </row>
        <row r="1173">
          <cell r="H1173" t="str">
            <v/>
          </cell>
        </row>
        <row r="1174">
          <cell r="H1174" t="str">
            <v/>
          </cell>
        </row>
        <row r="1175">
          <cell r="H1175" t="str">
            <v/>
          </cell>
        </row>
        <row r="1176">
          <cell r="H1176" t="str">
            <v/>
          </cell>
        </row>
        <row r="1177">
          <cell r="H1177" t="str">
            <v/>
          </cell>
        </row>
        <row r="1178">
          <cell r="H1178" t="str">
            <v/>
          </cell>
        </row>
        <row r="1179">
          <cell r="H1179" t="str">
            <v/>
          </cell>
        </row>
        <row r="1180">
          <cell r="H1180" t="str">
            <v/>
          </cell>
        </row>
        <row r="1181">
          <cell r="H1181" t="str">
            <v/>
          </cell>
        </row>
        <row r="1182">
          <cell r="H1182" t="str">
            <v/>
          </cell>
        </row>
        <row r="1183">
          <cell r="H1183" t="str">
            <v/>
          </cell>
        </row>
        <row r="1184">
          <cell r="H1184" t="str">
            <v/>
          </cell>
        </row>
        <row r="1185">
          <cell r="H1185" t="str">
            <v/>
          </cell>
        </row>
        <row r="1186">
          <cell r="H1186" t="str">
            <v/>
          </cell>
        </row>
        <row r="1187">
          <cell r="H1187" t="str">
            <v/>
          </cell>
        </row>
        <row r="1188">
          <cell r="H1188" t="str">
            <v/>
          </cell>
        </row>
        <row r="1189">
          <cell r="H1189" t="str">
            <v/>
          </cell>
        </row>
        <row r="1190">
          <cell r="H1190" t="str">
            <v/>
          </cell>
        </row>
        <row r="1191">
          <cell r="H1191" t="str">
            <v/>
          </cell>
        </row>
        <row r="1192">
          <cell r="H1192" t="str">
            <v/>
          </cell>
        </row>
        <row r="1193">
          <cell r="H1193" t="str">
            <v/>
          </cell>
        </row>
        <row r="1194">
          <cell r="H1194" t="str">
            <v/>
          </cell>
        </row>
        <row r="1195">
          <cell r="H1195" t="str">
            <v/>
          </cell>
        </row>
        <row r="1196">
          <cell r="H1196" t="str">
            <v/>
          </cell>
        </row>
        <row r="1197">
          <cell r="H1197" t="str">
            <v/>
          </cell>
        </row>
        <row r="1198">
          <cell r="H1198" t="str">
            <v/>
          </cell>
        </row>
        <row r="1199">
          <cell r="H1199" t="str">
            <v/>
          </cell>
        </row>
        <row r="1200">
          <cell r="H1200" t="str">
            <v/>
          </cell>
        </row>
        <row r="1201">
          <cell r="H1201" t="str">
            <v/>
          </cell>
        </row>
        <row r="1202">
          <cell r="H1202" t="str">
            <v/>
          </cell>
        </row>
        <row r="1203">
          <cell r="H1203" t="str">
            <v/>
          </cell>
        </row>
        <row r="1204">
          <cell r="H1204" t="str">
            <v/>
          </cell>
        </row>
        <row r="1205">
          <cell r="H1205" t="str">
            <v/>
          </cell>
        </row>
        <row r="1206">
          <cell r="H1206" t="str">
            <v/>
          </cell>
        </row>
        <row r="1207">
          <cell r="H1207" t="str">
            <v/>
          </cell>
        </row>
        <row r="1208">
          <cell r="H1208" t="str">
            <v/>
          </cell>
        </row>
        <row r="1209">
          <cell r="H1209" t="str">
            <v/>
          </cell>
        </row>
        <row r="1210">
          <cell r="H1210" t="str">
            <v/>
          </cell>
        </row>
        <row r="1211">
          <cell r="H1211" t="str">
            <v/>
          </cell>
        </row>
        <row r="1212">
          <cell r="H1212" t="str">
            <v/>
          </cell>
        </row>
        <row r="1213">
          <cell r="H1213" t="str">
            <v/>
          </cell>
        </row>
        <row r="1214">
          <cell r="H1214" t="str">
            <v/>
          </cell>
        </row>
        <row r="1215">
          <cell r="H1215" t="str">
            <v/>
          </cell>
        </row>
        <row r="1216">
          <cell r="H1216" t="str">
            <v/>
          </cell>
        </row>
        <row r="1217">
          <cell r="H1217" t="str">
            <v/>
          </cell>
        </row>
        <row r="1218">
          <cell r="H1218" t="str">
            <v/>
          </cell>
        </row>
        <row r="1219">
          <cell r="H1219" t="str">
            <v/>
          </cell>
        </row>
        <row r="1220">
          <cell r="H1220" t="str">
            <v/>
          </cell>
        </row>
        <row r="1221">
          <cell r="H1221" t="str">
            <v/>
          </cell>
        </row>
        <row r="1222">
          <cell r="H1222" t="str">
            <v/>
          </cell>
        </row>
        <row r="1223">
          <cell r="H1223" t="str">
            <v/>
          </cell>
        </row>
        <row r="1224">
          <cell r="H1224" t="str">
            <v/>
          </cell>
        </row>
        <row r="1225">
          <cell r="H1225" t="str">
            <v/>
          </cell>
        </row>
        <row r="1226">
          <cell r="H1226" t="str">
            <v/>
          </cell>
        </row>
        <row r="1227">
          <cell r="H1227" t="str">
            <v/>
          </cell>
        </row>
        <row r="1228">
          <cell r="H1228" t="str">
            <v/>
          </cell>
        </row>
        <row r="1229">
          <cell r="H1229" t="str">
            <v/>
          </cell>
        </row>
        <row r="1230">
          <cell r="H1230" t="str">
            <v/>
          </cell>
        </row>
        <row r="1231">
          <cell r="H1231" t="str">
            <v/>
          </cell>
        </row>
        <row r="1232">
          <cell r="H1232" t="str">
            <v/>
          </cell>
        </row>
        <row r="1233">
          <cell r="H1233" t="str">
            <v/>
          </cell>
        </row>
        <row r="1234">
          <cell r="H1234" t="str">
            <v/>
          </cell>
        </row>
        <row r="1235">
          <cell r="H1235" t="str">
            <v/>
          </cell>
        </row>
        <row r="1236">
          <cell r="H1236" t="str">
            <v/>
          </cell>
        </row>
        <row r="1237">
          <cell r="H1237" t="str">
            <v/>
          </cell>
        </row>
        <row r="1238">
          <cell r="H1238" t="str">
            <v/>
          </cell>
        </row>
        <row r="1239">
          <cell r="H1239" t="str">
            <v/>
          </cell>
        </row>
        <row r="1240">
          <cell r="H1240" t="str">
            <v/>
          </cell>
        </row>
        <row r="1241">
          <cell r="H1241" t="str">
            <v/>
          </cell>
        </row>
        <row r="1242">
          <cell r="H1242" t="str">
            <v/>
          </cell>
        </row>
        <row r="1243">
          <cell r="H1243" t="str">
            <v/>
          </cell>
        </row>
        <row r="1244">
          <cell r="H1244" t="str">
            <v/>
          </cell>
        </row>
        <row r="1245">
          <cell r="H1245" t="str">
            <v/>
          </cell>
        </row>
        <row r="1246">
          <cell r="H1246" t="str">
            <v/>
          </cell>
        </row>
        <row r="1247">
          <cell r="H1247" t="str">
            <v/>
          </cell>
        </row>
        <row r="1248">
          <cell r="H1248" t="str">
            <v/>
          </cell>
        </row>
        <row r="1249">
          <cell r="H1249" t="str">
            <v/>
          </cell>
        </row>
        <row r="1250">
          <cell r="H1250" t="str">
            <v/>
          </cell>
        </row>
        <row r="1251">
          <cell r="H1251" t="str">
            <v/>
          </cell>
        </row>
        <row r="1252">
          <cell r="H1252" t="str">
            <v/>
          </cell>
        </row>
        <row r="1253">
          <cell r="H1253" t="str">
            <v/>
          </cell>
        </row>
        <row r="1254">
          <cell r="H1254" t="str">
            <v/>
          </cell>
        </row>
        <row r="1255">
          <cell r="H1255" t="str">
            <v/>
          </cell>
        </row>
        <row r="1256">
          <cell r="H1256" t="str">
            <v/>
          </cell>
        </row>
        <row r="1257">
          <cell r="H1257" t="str">
            <v/>
          </cell>
        </row>
        <row r="1258">
          <cell r="H1258" t="str">
            <v/>
          </cell>
        </row>
        <row r="1259">
          <cell r="H1259" t="str">
            <v/>
          </cell>
        </row>
        <row r="1260">
          <cell r="H1260" t="str">
            <v/>
          </cell>
        </row>
        <row r="1261">
          <cell r="H1261" t="str">
            <v/>
          </cell>
        </row>
        <row r="1262">
          <cell r="H1262" t="str">
            <v/>
          </cell>
        </row>
        <row r="1263">
          <cell r="H1263" t="str">
            <v/>
          </cell>
        </row>
        <row r="1264">
          <cell r="H1264" t="str">
            <v/>
          </cell>
        </row>
        <row r="1265">
          <cell r="H1265" t="str">
            <v/>
          </cell>
        </row>
        <row r="1266">
          <cell r="H1266" t="str">
            <v/>
          </cell>
        </row>
        <row r="1267">
          <cell r="H1267" t="str">
            <v/>
          </cell>
        </row>
        <row r="1268">
          <cell r="H1268" t="str">
            <v/>
          </cell>
        </row>
        <row r="1269">
          <cell r="H1269" t="str">
            <v/>
          </cell>
        </row>
        <row r="1270">
          <cell r="H1270" t="str">
            <v/>
          </cell>
        </row>
        <row r="1271">
          <cell r="H1271" t="str">
            <v/>
          </cell>
        </row>
        <row r="1272">
          <cell r="H1272" t="str">
            <v/>
          </cell>
        </row>
        <row r="1273">
          <cell r="H1273" t="str">
            <v/>
          </cell>
        </row>
        <row r="1274">
          <cell r="H1274" t="str">
            <v/>
          </cell>
        </row>
        <row r="1275">
          <cell r="H1275" t="str">
            <v/>
          </cell>
        </row>
        <row r="1276">
          <cell r="H1276" t="str">
            <v/>
          </cell>
        </row>
        <row r="1277">
          <cell r="H1277" t="str">
            <v/>
          </cell>
        </row>
        <row r="1278">
          <cell r="H1278" t="str">
            <v/>
          </cell>
        </row>
        <row r="1279">
          <cell r="H1279" t="str">
            <v/>
          </cell>
        </row>
        <row r="1280">
          <cell r="H1280" t="str">
            <v/>
          </cell>
        </row>
        <row r="1281">
          <cell r="H1281" t="str">
            <v/>
          </cell>
        </row>
        <row r="1282">
          <cell r="H1282" t="str">
            <v/>
          </cell>
        </row>
        <row r="1283">
          <cell r="H1283" t="str">
            <v/>
          </cell>
        </row>
        <row r="1284">
          <cell r="H1284" t="str">
            <v/>
          </cell>
        </row>
        <row r="1285">
          <cell r="H1285" t="str">
            <v/>
          </cell>
        </row>
        <row r="1286">
          <cell r="H1286" t="str">
            <v/>
          </cell>
        </row>
        <row r="1287">
          <cell r="H1287" t="str">
            <v/>
          </cell>
        </row>
        <row r="1288">
          <cell r="H1288" t="str">
            <v/>
          </cell>
        </row>
        <row r="1289">
          <cell r="H1289" t="str">
            <v/>
          </cell>
        </row>
        <row r="1290">
          <cell r="H1290" t="str">
            <v/>
          </cell>
        </row>
        <row r="1291">
          <cell r="H1291" t="str">
            <v/>
          </cell>
        </row>
        <row r="1292">
          <cell r="H1292" t="str">
            <v/>
          </cell>
        </row>
        <row r="1293">
          <cell r="H1293" t="str">
            <v/>
          </cell>
        </row>
        <row r="1294">
          <cell r="H1294" t="str">
            <v/>
          </cell>
        </row>
        <row r="1295">
          <cell r="H1295" t="str">
            <v/>
          </cell>
        </row>
        <row r="1296">
          <cell r="H1296" t="str">
            <v/>
          </cell>
        </row>
        <row r="1297">
          <cell r="H1297" t="str">
            <v/>
          </cell>
        </row>
        <row r="1298">
          <cell r="H1298" t="str">
            <v/>
          </cell>
        </row>
        <row r="1299">
          <cell r="H1299" t="str">
            <v/>
          </cell>
        </row>
        <row r="1300">
          <cell r="H1300" t="str">
            <v/>
          </cell>
        </row>
        <row r="1301">
          <cell r="H1301" t="str">
            <v/>
          </cell>
        </row>
        <row r="1302">
          <cell r="H1302" t="str">
            <v/>
          </cell>
        </row>
        <row r="1303">
          <cell r="H1303" t="str">
            <v/>
          </cell>
        </row>
        <row r="1304">
          <cell r="H1304" t="str">
            <v/>
          </cell>
        </row>
        <row r="1305">
          <cell r="H1305" t="str">
            <v/>
          </cell>
        </row>
        <row r="1306">
          <cell r="H1306" t="str">
            <v/>
          </cell>
        </row>
        <row r="1307">
          <cell r="H1307" t="str">
            <v/>
          </cell>
        </row>
        <row r="1308">
          <cell r="H1308" t="str">
            <v/>
          </cell>
        </row>
        <row r="1309">
          <cell r="H1309" t="str">
            <v/>
          </cell>
        </row>
        <row r="1310">
          <cell r="H1310" t="str">
            <v/>
          </cell>
        </row>
        <row r="1311">
          <cell r="H1311" t="str">
            <v/>
          </cell>
        </row>
        <row r="1312">
          <cell r="H1312" t="str">
            <v/>
          </cell>
        </row>
        <row r="1313">
          <cell r="H1313" t="str">
            <v/>
          </cell>
        </row>
        <row r="1314">
          <cell r="H1314" t="str">
            <v/>
          </cell>
        </row>
        <row r="1315">
          <cell r="H1315" t="str">
            <v/>
          </cell>
        </row>
        <row r="1316">
          <cell r="H1316" t="str">
            <v/>
          </cell>
        </row>
        <row r="1317">
          <cell r="H1317" t="str">
            <v/>
          </cell>
        </row>
        <row r="1318">
          <cell r="H1318" t="str">
            <v/>
          </cell>
        </row>
        <row r="1319">
          <cell r="H1319" t="str">
            <v/>
          </cell>
        </row>
        <row r="1320">
          <cell r="H1320" t="str">
            <v/>
          </cell>
        </row>
        <row r="1321">
          <cell r="H1321" t="str">
            <v/>
          </cell>
        </row>
        <row r="1322">
          <cell r="H1322" t="str">
            <v/>
          </cell>
        </row>
        <row r="1323">
          <cell r="H1323" t="str">
            <v/>
          </cell>
        </row>
        <row r="1324">
          <cell r="H1324" t="str">
            <v/>
          </cell>
        </row>
        <row r="1325">
          <cell r="H1325" t="str">
            <v/>
          </cell>
        </row>
        <row r="1326">
          <cell r="H1326" t="str">
            <v/>
          </cell>
        </row>
        <row r="1327">
          <cell r="H1327" t="str">
            <v/>
          </cell>
        </row>
        <row r="1328">
          <cell r="H1328" t="str">
            <v/>
          </cell>
        </row>
        <row r="1329">
          <cell r="H1329" t="str">
            <v/>
          </cell>
        </row>
        <row r="1330">
          <cell r="H1330" t="str">
            <v/>
          </cell>
        </row>
        <row r="1331">
          <cell r="H1331" t="str">
            <v/>
          </cell>
        </row>
        <row r="1332">
          <cell r="H1332" t="str">
            <v/>
          </cell>
        </row>
        <row r="1333">
          <cell r="H1333" t="str">
            <v/>
          </cell>
        </row>
        <row r="1334">
          <cell r="H1334" t="str">
            <v/>
          </cell>
        </row>
        <row r="1335">
          <cell r="H1335" t="str">
            <v/>
          </cell>
        </row>
        <row r="1336">
          <cell r="H1336" t="str">
            <v/>
          </cell>
        </row>
        <row r="1337">
          <cell r="H1337" t="str">
            <v/>
          </cell>
        </row>
        <row r="1338">
          <cell r="H1338" t="str">
            <v/>
          </cell>
        </row>
        <row r="1339">
          <cell r="H1339" t="str">
            <v/>
          </cell>
        </row>
        <row r="1340">
          <cell r="H1340" t="str">
            <v/>
          </cell>
        </row>
        <row r="1341">
          <cell r="H1341" t="str">
            <v/>
          </cell>
        </row>
        <row r="1342">
          <cell r="H1342" t="str">
            <v/>
          </cell>
        </row>
        <row r="1343">
          <cell r="H1343" t="str">
            <v/>
          </cell>
        </row>
        <row r="1344">
          <cell r="H1344" t="str">
            <v/>
          </cell>
        </row>
        <row r="1345">
          <cell r="H1345" t="str">
            <v/>
          </cell>
        </row>
        <row r="1346">
          <cell r="H1346" t="str">
            <v/>
          </cell>
        </row>
        <row r="1347">
          <cell r="H1347" t="str">
            <v/>
          </cell>
        </row>
        <row r="1348">
          <cell r="H1348" t="str">
            <v/>
          </cell>
        </row>
        <row r="1349">
          <cell r="H1349" t="str">
            <v/>
          </cell>
        </row>
        <row r="1350">
          <cell r="H1350" t="str">
            <v/>
          </cell>
        </row>
        <row r="1351">
          <cell r="H1351" t="str">
            <v/>
          </cell>
        </row>
        <row r="1352">
          <cell r="H1352" t="str">
            <v/>
          </cell>
        </row>
        <row r="1353">
          <cell r="H1353" t="str">
            <v/>
          </cell>
        </row>
        <row r="1354">
          <cell r="H1354" t="str">
            <v/>
          </cell>
        </row>
        <row r="1355">
          <cell r="H1355" t="str">
            <v/>
          </cell>
        </row>
        <row r="1356">
          <cell r="H1356" t="str">
            <v/>
          </cell>
        </row>
        <row r="1357">
          <cell r="H1357" t="str">
            <v/>
          </cell>
        </row>
        <row r="1358">
          <cell r="H1358" t="str">
            <v/>
          </cell>
        </row>
        <row r="1359">
          <cell r="H1359" t="str">
            <v/>
          </cell>
        </row>
        <row r="1360">
          <cell r="H1360" t="str">
            <v/>
          </cell>
        </row>
        <row r="1361">
          <cell r="H1361" t="str">
            <v/>
          </cell>
        </row>
        <row r="1362">
          <cell r="H1362" t="str">
            <v/>
          </cell>
        </row>
        <row r="1363">
          <cell r="H1363" t="str">
            <v/>
          </cell>
        </row>
        <row r="1364">
          <cell r="H1364" t="str">
            <v/>
          </cell>
        </row>
        <row r="1365">
          <cell r="H1365" t="str">
            <v/>
          </cell>
        </row>
        <row r="1366">
          <cell r="H1366" t="str">
            <v/>
          </cell>
        </row>
        <row r="1367">
          <cell r="H1367" t="str">
            <v/>
          </cell>
        </row>
        <row r="1368">
          <cell r="H1368" t="str">
            <v/>
          </cell>
        </row>
        <row r="1369">
          <cell r="H1369" t="str">
            <v/>
          </cell>
        </row>
        <row r="1370">
          <cell r="H1370" t="str">
            <v/>
          </cell>
        </row>
        <row r="1371">
          <cell r="H1371" t="str">
            <v/>
          </cell>
        </row>
        <row r="1372">
          <cell r="H1372" t="str">
            <v/>
          </cell>
        </row>
        <row r="1373">
          <cell r="H1373" t="str">
            <v/>
          </cell>
        </row>
        <row r="1374">
          <cell r="H1374" t="str">
            <v/>
          </cell>
        </row>
        <row r="1375">
          <cell r="H1375" t="str">
            <v/>
          </cell>
        </row>
        <row r="1376">
          <cell r="H1376" t="str">
            <v/>
          </cell>
        </row>
        <row r="1377">
          <cell r="H1377" t="str">
            <v/>
          </cell>
        </row>
        <row r="1378">
          <cell r="H1378" t="str">
            <v/>
          </cell>
        </row>
        <row r="1379">
          <cell r="H1379" t="str">
            <v/>
          </cell>
        </row>
        <row r="1380">
          <cell r="H1380" t="str">
            <v/>
          </cell>
        </row>
        <row r="1381">
          <cell r="H1381" t="str">
            <v/>
          </cell>
        </row>
        <row r="1382">
          <cell r="H1382" t="str">
            <v/>
          </cell>
        </row>
        <row r="1383">
          <cell r="H1383" t="str">
            <v/>
          </cell>
        </row>
        <row r="1384">
          <cell r="H1384" t="str">
            <v/>
          </cell>
        </row>
        <row r="1385">
          <cell r="H1385" t="str">
            <v/>
          </cell>
        </row>
        <row r="1386">
          <cell r="H1386" t="str">
            <v/>
          </cell>
        </row>
        <row r="1387">
          <cell r="H1387" t="str">
            <v/>
          </cell>
        </row>
        <row r="1388">
          <cell r="H1388" t="str">
            <v/>
          </cell>
        </row>
        <row r="1389">
          <cell r="H1389" t="str">
            <v/>
          </cell>
        </row>
        <row r="1390">
          <cell r="H1390" t="str">
            <v/>
          </cell>
        </row>
        <row r="1391">
          <cell r="H1391" t="str">
            <v/>
          </cell>
        </row>
        <row r="1392">
          <cell r="H1392" t="str">
            <v/>
          </cell>
        </row>
        <row r="1393">
          <cell r="H1393" t="str">
            <v/>
          </cell>
        </row>
        <row r="1394">
          <cell r="H1394" t="str">
            <v/>
          </cell>
        </row>
        <row r="1395">
          <cell r="H1395" t="str">
            <v/>
          </cell>
        </row>
        <row r="1396">
          <cell r="H1396" t="str">
            <v/>
          </cell>
        </row>
        <row r="1397">
          <cell r="H1397" t="str">
            <v/>
          </cell>
        </row>
        <row r="1398">
          <cell r="H1398" t="str">
            <v/>
          </cell>
        </row>
        <row r="1399">
          <cell r="H1399" t="str">
            <v/>
          </cell>
        </row>
        <row r="1400">
          <cell r="H1400" t="str">
            <v/>
          </cell>
        </row>
        <row r="1401">
          <cell r="H1401" t="str">
            <v/>
          </cell>
        </row>
        <row r="1402">
          <cell r="H1402" t="str">
            <v/>
          </cell>
        </row>
        <row r="1403">
          <cell r="H1403" t="str">
            <v/>
          </cell>
        </row>
        <row r="1404">
          <cell r="H1404" t="str">
            <v/>
          </cell>
        </row>
        <row r="1405">
          <cell r="H1405" t="str">
            <v/>
          </cell>
        </row>
        <row r="1406">
          <cell r="H1406" t="str">
            <v/>
          </cell>
        </row>
        <row r="1407">
          <cell r="H1407" t="str">
            <v/>
          </cell>
        </row>
        <row r="1408">
          <cell r="H1408" t="str">
            <v/>
          </cell>
        </row>
        <row r="1409">
          <cell r="H1409" t="str">
            <v/>
          </cell>
        </row>
        <row r="1410">
          <cell r="H1410" t="str">
            <v/>
          </cell>
        </row>
        <row r="1411">
          <cell r="H1411" t="str">
            <v/>
          </cell>
        </row>
        <row r="1412">
          <cell r="H1412" t="str">
            <v/>
          </cell>
        </row>
        <row r="1413">
          <cell r="H1413" t="str">
            <v/>
          </cell>
        </row>
        <row r="1414">
          <cell r="H1414" t="str">
            <v/>
          </cell>
        </row>
        <row r="1415">
          <cell r="H1415" t="str">
            <v/>
          </cell>
        </row>
        <row r="1416">
          <cell r="H1416" t="str">
            <v/>
          </cell>
        </row>
        <row r="1417">
          <cell r="H1417" t="str">
            <v/>
          </cell>
        </row>
        <row r="1418">
          <cell r="H1418" t="str">
            <v/>
          </cell>
        </row>
        <row r="1419">
          <cell r="H1419" t="str">
            <v/>
          </cell>
        </row>
        <row r="1420">
          <cell r="H1420" t="str">
            <v/>
          </cell>
        </row>
        <row r="1421">
          <cell r="H1421" t="str">
            <v/>
          </cell>
        </row>
        <row r="1422">
          <cell r="H1422" t="str">
            <v/>
          </cell>
        </row>
        <row r="1423">
          <cell r="H1423" t="str">
            <v/>
          </cell>
        </row>
        <row r="1424">
          <cell r="H1424" t="str">
            <v/>
          </cell>
        </row>
        <row r="1425">
          <cell r="H1425" t="str">
            <v/>
          </cell>
        </row>
        <row r="1426">
          <cell r="H1426" t="str">
            <v/>
          </cell>
        </row>
        <row r="1427">
          <cell r="H1427" t="str">
            <v/>
          </cell>
        </row>
        <row r="1428">
          <cell r="H1428" t="str">
            <v/>
          </cell>
        </row>
        <row r="1429">
          <cell r="H1429" t="str">
            <v/>
          </cell>
        </row>
        <row r="1430">
          <cell r="H1430" t="str">
            <v/>
          </cell>
        </row>
        <row r="1431">
          <cell r="H1431" t="str">
            <v/>
          </cell>
        </row>
        <row r="1432">
          <cell r="H1432" t="str">
            <v/>
          </cell>
        </row>
        <row r="1433">
          <cell r="H1433" t="str">
            <v/>
          </cell>
        </row>
        <row r="1434">
          <cell r="H1434" t="str">
            <v/>
          </cell>
        </row>
        <row r="1435">
          <cell r="H1435" t="str">
            <v/>
          </cell>
        </row>
        <row r="1436">
          <cell r="H1436" t="str">
            <v/>
          </cell>
        </row>
        <row r="1437">
          <cell r="H1437" t="str">
            <v/>
          </cell>
        </row>
        <row r="1438">
          <cell r="H1438" t="str">
            <v/>
          </cell>
        </row>
        <row r="1439">
          <cell r="H1439" t="str">
            <v/>
          </cell>
        </row>
        <row r="1440">
          <cell r="H1440" t="str">
            <v/>
          </cell>
        </row>
        <row r="1441">
          <cell r="H1441" t="str">
            <v/>
          </cell>
        </row>
        <row r="1442">
          <cell r="H1442" t="str">
            <v/>
          </cell>
        </row>
        <row r="1443">
          <cell r="H1443" t="str">
            <v/>
          </cell>
        </row>
        <row r="1444">
          <cell r="H1444" t="str">
            <v/>
          </cell>
        </row>
        <row r="1445">
          <cell r="H1445" t="str">
            <v/>
          </cell>
        </row>
        <row r="1446">
          <cell r="H1446" t="str">
            <v/>
          </cell>
        </row>
        <row r="1447">
          <cell r="H1447" t="str">
            <v/>
          </cell>
        </row>
        <row r="1448">
          <cell r="H1448" t="str">
            <v/>
          </cell>
        </row>
        <row r="1449">
          <cell r="H1449" t="str">
            <v/>
          </cell>
        </row>
        <row r="1450">
          <cell r="H1450" t="str">
            <v/>
          </cell>
        </row>
        <row r="1451">
          <cell r="H1451" t="str">
            <v/>
          </cell>
        </row>
        <row r="1452">
          <cell r="H1452" t="str">
            <v/>
          </cell>
        </row>
        <row r="1453">
          <cell r="H1453" t="str">
            <v/>
          </cell>
        </row>
        <row r="1454">
          <cell r="H1454" t="str">
            <v/>
          </cell>
        </row>
        <row r="1455">
          <cell r="H1455" t="str">
            <v/>
          </cell>
        </row>
        <row r="1456">
          <cell r="H1456" t="str">
            <v/>
          </cell>
        </row>
        <row r="1457">
          <cell r="H1457" t="str">
            <v/>
          </cell>
        </row>
        <row r="1458">
          <cell r="H1458" t="str">
            <v/>
          </cell>
        </row>
        <row r="1459">
          <cell r="H1459" t="str">
            <v/>
          </cell>
        </row>
        <row r="1460">
          <cell r="H1460" t="str">
            <v/>
          </cell>
        </row>
        <row r="1461">
          <cell r="H1461" t="str">
            <v/>
          </cell>
        </row>
        <row r="1462">
          <cell r="H1462" t="str">
            <v/>
          </cell>
        </row>
        <row r="1463">
          <cell r="H1463" t="str">
            <v/>
          </cell>
        </row>
        <row r="1464">
          <cell r="H1464" t="str">
            <v/>
          </cell>
        </row>
        <row r="1465">
          <cell r="H1465" t="str">
            <v/>
          </cell>
        </row>
        <row r="1466">
          <cell r="H1466" t="str">
            <v/>
          </cell>
        </row>
        <row r="1467">
          <cell r="H1467" t="str">
            <v/>
          </cell>
        </row>
        <row r="1468">
          <cell r="H1468" t="str">
            <v/>
          </cell>
        </row>
        <row r="1469">
          <cell r="H1469" t="str">
            <v/>
          </cell>
        </row>
        <row r="1470">
          <cell r="H1470" t="str">
            <v/>
          </cell>
        </row>
        <row r="1471">
          <cell r="H1471" t="str">
            <v/>
          </cell>
        </row>
        <row r="1472">
          <cell r="H1472" t="str">
            <v/>
          </cell>
        </row>
        <row r="1473">
          <cell r="H1473" t="str">
            <v/>
          </cell>
        </row>
        <row r="1474">
          <cell r="H1474" t="str">
            <v/>
          </cell>
        </row>
        <row r="1475">
          <cell r="H1475" t="str">
            <v/>
          </cell>
        </row>
        <row r="1476">
          <cell r="H1476" t="str">
            <v/>
          </cell>
        </row>
        <row r="1477">
          <cell r="H1477" t="str">
            <v/>
          </cell>
        </row>
        <row r="1478">
          <cell r="H1478" t="str">
            <v/>
          </cell>
        </row>
        <row r="1479">
          <cell r="H1479" t="str">
            <v/>
          </cell>
        </row>
        <row r="1480">
          <cell r="H1480" t="str">
            <v/>
          </cell>
        </row>
        <row r="1481">
          <cell r="H1481" t="str">
            <v/>
          </cell>
        </row>
        <row r="1482">
          <cell r="H1482" t="str">
            <v/>
          </cell>
        </row>
        <row r="1483">
          <cell r="H1483" t="str">
            <v/>
          </cell>
        </row>
        <row r="1484">
          <cell r="H1484" t="str">
            <v/>
          </cell>
        </row>
        <row r="1485">
          <cell r="H1485" t="str">
            <v/>
          </cell>
        </row>
        <row r="1486">
          <cell r="H1486" t="str">
            <v/>
          </cell>
        </row>
        <row r="1487">
          <cell r="H1487" t="str">
            <v/>
          </cell>
        </row>
        <row r="1488">
          <cell r="H1488" t="str">
            <v/>
          </cell>
        </row>
        <row r="1489">
          <cell r="H1489" t="str">
            <v/>
          </cell>
        </row>
        <row r="1490">
          <cell r="H1490" t="str">
            <v/>
          </cell>
        </row>
        <row r="1491">
          <cell r="H1491" t="str">
            <v/>
          </cell>
        </row>
        <row r="1492">
          <cell r="H1492" t="str">
            <v/>
          </cell>
        </row>
        <row r="1493">
          <cell r="H1493" t="str">
            <v/>
          </cell>
        </row>
        <row r="1494">
          <cell r="H1494" t="str">
            <v/>
          </cell>
        </row>
        <row r="1495">
          <cell r="H1495" t="str">
            <v/>
          </cell>
        </row>
        <row r="1496">
          <cell r="H1496" t="str">
            <v/>
          </cell>
        </row>
        <row r="1497">
          <cell r="H1497" t="str">
            <v/>
          </cell>
        </row>
        <row r="1498">
          <cell r="H1498" t="str">
            <v/>
          </cell>
        </row>
        <row r="1499">
          <cell r="H1499" t="str">
            <v/>
          </cell>
        </row>
        <row r="1500">
          <cell r="H1500" t="str">
            <v/>
          </cell>
        </row>
        <row r="1501">
          <cell r="H1501" t="str">
            <v/>
          </cell>
        </row>
        <row r="1502">
          <cell r="H1502" t="str">
            <v/>
          </cell>
        </row>
        <row r="1503">
          <cell r="H1503" t="str">
            <v/>
          </cell>
        </row>
        <row r="1504">
          <cell r="H1504" t="str">
            <v/>
          </cell>
        </row>
        <row r="1505">
          <cell r="H1505" t="str">
            <v/>
          </cell>
        </row>
        <row r="1506">
          <cell r="H1506" t="str">
            <v/>
          </cell>
        </row>
        <row r="1507">
          <cell r="H1507" t="str">
            <v/>
          </cell>
        </row>
        <row r="1508">
          <cell r="H1508" t="str">
            <v/>
          </cell>
        </row>
        <row r="1509">
          <cell r="H1509" t="str">
            <v/>
          </cell>
        </row>
        <row r="1510">
          <cell r="H1510" t="str">
            <v/>
          </cell>
        </row>
        <row r="1511">
          <cell r="H1511" t="str">
            <v/>
          </cell>
        </row>
        <row r="1512">
          <cell r="H1512" t="str">
            <v/>
          </cell>
        </row>
        <row r="1513">
          <cell r="H1513" t="str">
            <v/>
          </cell>
        </row>
        <row r="1514">
          <cell r="H1514" t="str">
            <v/>
          </cell>
        </row>
        <row r="1515">
          <cell r="H1515" t="str">
            <v/>
          </cell>
        </row>
        <row r="1516">
          <cell r="H1516" t="str">
            <v/>
          </cell>
        </row>
        <row r="1517">
          <cell r="H1517" t="str">
            <v/>
          </cell>
        </row>
        <row r="1518">
          <cell r="H1518" t="str">
            <v/>
          </cell>
        </row>
        <row r="1519">
          <cell r="H1519" t="str">
            <v/>
          </cell>
        </row>
        <row r="1520">
          <cell r="H1520" t="str">
            <v/>
          </cell>
        </row>
        <row r="1521">
          <cell r="H1521" t="str">
            <v/>
          </cell>
        </row>
        <row r="1522">
          <cell r="H1522" t="str">
            <v/>
          </cell>
        </row>
        <row r="1523">
          <cell r="H1523" t="str">
            <v/>
          </cell>
        </row>
        <row r="1524">
          <cell r="H1524" t="str">
            <v/>
          </cell>
        </row>
        <row r="1525">
          <cell r="H1525" t="str">
            <v/>
          </cell>
        </row>
        <row r="1526">
          <cell r="H1526" t="str">
            <v/>
          </cell>
        </row>
        <row r="1527">
          <cell r="H1527" t="str">
            <v/>
          </cell>
        </row>
        <row r="1528">
          <cell r="H1528" t="str">
            <v/>
          </cell>
        </row>
        <row r="1529">
          <cell r="H1529" t="str">
            <v/>
          </cell>
        </row>
        <row r="1530">
          <cell r="H1530" t="str">
            <v/>
          </cell>
        </row>
        <row r="1531">
          <cell r="H1531" t="str">
            <v/>
          </cell>
        </row>
        <row r="1532">
          <cell r="H1532" t="str">
            <v/>
          </cell>
        </row>
        <row r="1533">
          <cell r="H1533" t="str">
            <v/>
          </cell>
        </row>
        <row r="1534">
          <cell r="H1534" t="str">
            <v/>
          </cell>
        </row>
        <row r="1535">
          <cell r="H1535" t="str">
            <v/>
          </cell>
        </row>
        <row r="1536">
          <cell r="H1536" t="str">
            <v/>
          </cell>
        </row>
        <row r="1537">
          <cell r="H1537" t="str">
            <v/>
          </cell>
        </row>
        <row r="1538">
          <cell r="H1538" t="str">
            <v/>
          </cell>
        </row>
        <row r="1539">
          <cell r="H1539" t="str">
            <v/>
          </cell>
        </row>
        <row r="1540">
          <cell r="H1540" t="str">
            <v/>
          </cell>
        </row>
        <row r="1541">
          <cell r="H1541" t="str">
            <v/>
          </cell>
        </row>
        <row r="1542">
          <cell r="H1542" t="str">
            <v/>
          </cell>
        </row>
        <row r="1543">
          <cell r="H1543" t="str">
            <v/>
          </cell>
        </row>
        <row r="1544">
          <cell r="H1544" t="str">
            <v/>
          </cell>
        </row>
        <row r="1545">
          <cell r="H1545" t="str">
            <v/>
          </cell>
        </row>
        <row r="1546">
          <cell r="H1546" t="str">
            <v/>
          </cell>
        </row>
        <row r="1547">
          <cell r="H1547" t="str">
            <v/>
          </cell>
        </row>
        <row r="1548">
          <cell r="H1548" t="str">
            <v/>
          </cell>
        </row>
        <row r="1549">
          <cell r="H1549" t="str">
            <v/>
          </cell>
        </row>
        <row r="1550">
          <cell r="H1550" t="str">
            <v/>
          </cell>
        </row>
        <row r="1551">
          <cell r="H1551" t="str">
            <v/>
          </cell>
        </row>
        <row r="1552">
          <cell r="H1552" t="str">
            <v/>
          </cell>
        </row>
        <row r="1553">
          <cell r="H1553" t="str">
            <v/>
          </cell>
        </row>
        <row r="1554">
          <cell r="H1554" t="str">
            <v/>
          </cell>
        </row>
        <row r="1555">
          <cell r="H1555" t="str">
            <v/>
          </cell>
        </row>
        <row r="1556">
          <cell r="H1556" t="str">
            <v/>
          </cell>
        </row>
        <row r="1557">
          <cell r="H1557" t="str">
            <v/>
          </cell>
        </row>
        <row r="1558">
          <cell r="H1558" t="str">
            <v/>
          </cell>
        </row>
        <row r="1559">
          <cell r="H1559" t="str">
            <v/>
          </cell>
        </row>
        <row r="1560">
          <cell r="H1560" t="str">
            <v/>
          </cell>
        </row>
        <row r="1561">
          <cell r="H1561" t="str">
            <v/>
          </cell>
        </row>
        <row r="1562">
          <cell r="H1562" t="str">
            <v/>
          </cell>
        </row>
        <row r="1563">
          <cell r="H1563" t="str">
            <v/>
          </cell>
        </row>
        <row r="1564">
          <cell r="H1564" t="str">
            <v/>
          </cell>
        </row>
        <row r="1565">
          <cell r="H1565" t="str">
            <v/>
          </cell>
        </row>
        <row r="1566">
          <cell r="H1566" t="str">
            <v/>
          </cell>
        </row>
        <row r="1567">
          <cell r="H1567" t="str">
            <v/>
          </cell>
        </row>
        <row r="1568">
          <cell r="H1568" t="str">
            <v/>
          </cell>
        </row>
        <row r="1569">
          <cell r="H1569" t="str">
            <v/>
          </cell>
        </row>
        <row r="1570">
          <cell r="H1570" t="str">
            <v/>
          </cell>
        </row>
        <row r="1571">
          <cell r="H1571" t="str">
            <v/>
          </cell>
        </row>
        <row r="1572">
          <cell r="H1572" t="str">
            <v/>
          </cell>
        </row>
        <row r="1573">
          <cell r="H1573" t="str">
            <v/>
          </cell>
        </row>
        <row r="1574">
          <cell r="H1574" t="str">
            <v/>
          </cell>
        </row>
        <row r="1575">
          <cell r="H1575" t="str">
            <v/>
          </cell>
        </row>
        <row r="1576">
          <cell r="H1576" t="str">
            <v/>
          </cell>
        </row>
        <row r="1577">
          <cell r="H1577" t="str">
            <v/>
          </cell>
        </row>
        <row r="1578">
          <cell r="H1578" t="str">
            <v/>
          </cell>
        </row>
        <row r="1579">
          <cell r="H1579" t="str">
            <v/>
          </cell>
        </row>
        <row r="1580">
          <cell r="H1580" t="str">
            <v/>
          </cell>
        </row>
        <row r="1581">
          <cell r="H1581" t="str">
            <v/>
          </cell>
        </row>
        <row r="1582">
          <cell r="H1582" t="str">
            <v/>
          </cell>
        </row>
        <row r="1583">
          <cell r="H1583" t="str">
            <v/>
          </cell>
        </row>
        <row r="1584">
          <cell r="H1584" t="str">
            <v/>
          </cell>
        </row>
        <row r="1585">
          <cell r="H1585" t="str">
            <v/>
          </cell>
        </row>
        <row r="1586">
          <cell r="H1586" t="str">
            <v/>
          </cell>
        </row>
        <row r="1587">
          <cell r="H1587" t="str">
            <v/>
          </cell>
        </row>
        <row r="1588">
          <cell r="H1588" t="str">
            <v/>
          </cell>
        </row>
        <row r="1589">
          <cell r="H1589" t="str">
            <v/>
          </cell>
        </row>
        <row r="1590">
          <cell r="H1590" t="str">
            <v/>
          </cell>
        </row>
        <row r="1591">
          <cell r="H1591" t="str">
            <v/>
          </cell>
        </row>
        <row r="1592">
          <cell r="H1592" t="str">
            <v/>
          </cell>
        </row>
        <row r="1593">
          <cell r="H1593" t="str">
            <v/>
          </cell>
        </row>
        <row r="1594">
          <cell r="H1594" t="str">
            <v/>
          </cell>
        </row>
        <row r="1595">
          <cell r="H1595" t="str">
            <v/>
          </cell>
        </row>
        <row r="1596">
          <cell r="H1596" t="str">
            <v/>
          </cell>
        </row>
        <row r="1597">
          <cell r="H1597" t="str">
            <v/>
          </cell>
        </row>
        <row r="1598">
          <cell r="H1598" t="str">
            <v/>
          </cell>
        </row>
        <row r="1599">
          <cell r="H1599" t="str">
            <v/>
          </cell>
        </row>
        <row r="1600">
          <cell r="H1600" t="str">
            <v/>
          </cell>
        </row>
        <row r="1601">
          <cell r="H1601" t="str">
            <v/>
          </cell>
        </row>
        <row r="1602">
          <cell r="H1602" t="str">
            <v/>
          </cell>
        </row>
        <row r="1603">
          <cell r="H1603" t="str">
            <v/>
          </cell>
        </row>
        <row r="1604">
          <cell r="H1604" t="str">
            <v/>
          </cell>
        </row>
        <row r="1605">
          <cell r="H1605" t="str">
            <v/>
          </cell>
        </row>
        <row r="1606">
          <cell r="H1606" t="str">
            <v/>
          </cell>
        </row>
        <row r="1607">
          <cell r="H1607" t="str">
            <v/>
          </cell>
        </row>
        <row r="1608">
          <cell r="H1608" t="str">
            <v/>
          </cell>
        </row>
        <row r="1609">
          <cell r="H1609" t="str">
            <v/>
          </cell>
        </row>
        <row r="1610">
          <cell r="H1610" t="str">
            <v/>
          </cell>
        </row>
        <row r="1611">
          <cell r="H1611" t="str">
            <v/>
          </cell>
        </row>
        <row r="1612">
          <cell r="H1612" t="str">
            <v/>
          </cell>
        </row>
        <row r="1613">
          <cell r="H1613" t="str">
            <v/>
          </cell>
        </row>
        <row r="1614">
          <cell r="H1614" t="str">
            <v/>
          </cell>
        </row>
        <row r="1615">
          <cell r="H1615" t="str">
            <v/>
          </cell>
        </row>
        <row r="1616">
          <cell r="H1616" t="str">
            <v/>
          </cell>
        </row>
        <row r="1617">
          <cell r="H1617" t="str">
            <v/>
          </cell>
        </row>
        <row r="1618">
          <cell r="H1618" t="str">
            <v/>
          </cell>
        </row>
        <row r="1619">
          <cell r="H1619" t="str">
            <v/>
          </cell>
        </row>
        <row r="1620">
          <cell r="H1620" t="str">
            <v/>
          </cell>
        </row>
        <row r="1621">
          <cell r="H1621" t="str">
            <v/>
          </cell>
        </row>
        <row r="1622">
          <cell r="H1622" t="str">
            <v/>
          </cell>
        </row>
        <row r="1623">
          <cell r="H1623" t="str">
            <v/>
          </cell>
        </row>
        <row r="1624">
          <cell r="H1624" t="str">
            <v/>
          </cell>
        </row>
        <row r="1625">
          <cell r="H1625" t="str">
            <v/>
          </cell>
        </row>
        <row r="1626">
          <cell r="H1626" t="str">
            <v/>
          </cell>
        </row>
        <row r="1627">
          <cell r="H1627" t="str">
            <v/>
          </cell>
        </row>
        <row r="1628">
          <cell r="H1628" t="str">
            <v/>
          </cell>
        </row>
        <row r="1629">
          <cell r="H1629" t="str">
            <v/>
          </cell>
        </row>
        <row r="1630">
          <cell r="H1630" t="str">
            <v/>
          </cell>
        </row>
        <row r="1631">
          <cell r="H1631" t="str">
            <v/>
          </cell>
        </row>
        <row r="1632">
          <cell r="H1632" t="str">
            <v/>
          </cell>
        </row>
        <row r="1633">
          <cell r="H1633" t="str">
            <v/>
          </cell>
        </row>
        <row r="1634">
          <cell r="H1634" t="str">
            <v/>
          </cell>
        </row>
        <row r="1635">
          <cell r="H1635" t="str">
            <v/>
          </cell>
        </row>
        <row r="1636">
          <cell r="H1636" t="str">
            <v/>
          </cell>
        </row>
        <row r="1637">
          <cell r="H1637" t="str">
            <v/>
          </cell>
        </row>
        <row r="1638">
          <cell r="H1638" t="str">
            <v/>
          </cell>
        </row>
        <row r="1639">
          <cell r="H1639" t="str">
            <v/>
          </cell>
        </row>
        <row r="1640">
          <cell r="H1640" t="str">
            <v/>
          </cell>
        </row>
        <row r="1641">
          <cell r="H1641" t="str">
            <v/>
          </cell>
        </row>
        <row r="1642">
          <cell r="H1642" t="str">
            <v/>
          </cell>
        </row>
        <row r="1643">
          <cell r="H1643" t="str">
            <v/>
          </cell>
        </row>
        <row r="1644">
          <cell r="H1644" t="str">
            <v/>
          </cell>
        </row>
        <row r="1645">
          <cell r="H1645" t="str">
            <v/>
          </cell>
        </row>
        <row r="1646">
          <cell r="H1646" t="str">
            <v/>
          </cell>
        </row>
        <row r="1647">
          <cell r="H1647" t="str">
            <v/>
          </cell>
        </row>
        <row r="1648">
          <cell r="H1648" t="str">
            <v/>
          </cell>
        </row>
        <row r="1649">
          <cell r="H1649" t="str">
            <v/>
          </cell>
        </row>
        <row r="1650">
          <cell r="H1650" t="str">
            <v/>
          </cell>
        </row>
        <row r="1651">
          <cell r="H1651" t="str">
            <v/>
          </cell>
        </row>
        <row r="1652">
          <cell r="H1652" t="str">
            <v/>
          </cell>
        </row>
        <row r="1653">
          <cell r="H1653" t="str">
            <v/>
          </cell>
        </row>
        <row r="1654">
          <cell r="H1654" t="str">
            <v/>
          </cell>
        </row>
        <row r="1655">
          <cell r="H1655" t="str">
            <v/>
          </cell>
        </row>
        <row r="1656">
          <cell r="H1656" t="str">
            <v/>
          </cell>
        </row>
        <row r="1657">
          <cell r="H1657" t="str">
            <v/>
          </cell>
        </row>
        <row r="1658">
          <cell r="H1658" t="str">
            <v/>
          </cell>
        </row>
        <row r="1659">
          <cell r="H1659" t="str">
            <v/>
          </cell>
        </row>
        <row r="1660">
          <cell r="H1660" t="str">
            <v/>
          </cell>
        </row>
        <row r="1661">
          <cell r="H1661" t="str">
            <v/>
          </cell>
        </row>
        <row r="1662">
          <cell r="H1662" t="str">
            <v/>
          </cell>
        </row>
        <row r="1663">
          <cell r="H1663" t="str">
            <v/>
          </cell>
        </row>
        <row r="1664">
          <cell r="H1664" t="str">
            <v/>
          </cell>
        </row>
        <row r="1665">
          <cell r="H1665" t="str">
            <v/>
          </cell>
        </row>
        <row r="1666">
          <cell r="H1666" t="str">
            <v/>
          </cell>
        </row>
        <row r="1667">
          <cell r="H1667" t="str">
            <v/>
          </cell>
        </row>
        <row r="1668">
          <cell r="H1668" t="str">
            <v/>
          </cell>
        </row>
        <row r="1669">
          <cell r="H1669" t="str">
            <v/>
          </cell>
        </row>
        <row r="1670">
          <cell r="H1670" t="str">
            <v/>
          </cell>
        </row>
        <row r="1671">
          <cell r="H1671" t="str">
            <v/>
          </cell>
        </row>
        <row r="1672">
          <cell r="H1672" t="str">
            <v/>
          </cell>
        </row>
        <row r="1673">
          <cell r="H1673" t="str">
            <v/>
          </cell>
        </row>
        <row r="1674">
          <cell r="H1674" t="str">
            <v/>
          </cell>
        </row>
        <row r="1675">
          <cell r="H1675" t="str">
            <v/>
          </cell>
        </row>
        <row r="1676">
          <cell r="H1676" t="str">
            <v/>
          </cell>
        </row>
        <row r="1677">
          <cell r="H1677" t="str">
            <v/>
          </cell>
        </row>
        <row r="1678">
          <cell r="H1678" t="str">
            <v/>
          </cell>
        </row>
        <row r="1679">
          <cell r="H1679" t="str">
            <v/>
          </cell>
        </row>
        <row r="1680">
          <cell r="H1680" t="str">
            <v/>
          </cell>
        </row>
        <row r="1681">
          <cell r="H1681" t="str">
            <v/>
          </cell>
        </row>
        <row r="1682">
          <cell r="H1682" t="str">
            <v/>
          </cell>
        </row>
        <row r="1683">
          <cell r="H1683" t="str">
            <v/>
          </cell>
        </row>
        <row r="1684">
          <cell r="H1684" t="str">
            <v/>
          </cell>
        </row>
        <row r="1685">
          <cell r="H1685" t="str">
            <v/>
          </cell>
        </row>
        <row r="1686">
          <cell r="H1686" t="str">
            <v/>
          </cell>
        </row>
        <row r="1687">
          <cell r="H1687" t="str">
            <v/>
          </cell>
        </row>
        <row r="1688">
          <cell r="H1688" t="str">
            <v/>
          </cell>
        </row>
        <row r="1689">
          <cell r="H1689" t="str">
            <v/>
          </cell>
        </row>
        <row r="1690">
          <cell r="H1690" t="str">
            <v/>
          </cell>
        </row>
        <row r="1691">
          <cell r="H1691" t="str">
            <v/>
          </cell>
        </row>
        <row r="1692">
          <cell r="H1692" t="str">
            <v/>
          </cell>
        </row>
        <row r="1693">
          <cell r="H1693" t="str">
            <v/>
          </cell>
        </row>
        <row r="1694">
          <cell r="H1694" t="str">
            <v/>
          </cell>
        </row>
        <row r="1695">
          <cell r="H1695" t="str">
            <v/>
          </cell>
        </row>
        <row r="1696">
          <cell r="H1696" t="str">
            <v/>
          </cell>
        </row>
        <row r="1697">
          <cell r="H1697" t="str">
            <v/>
          </cell>
        </row>
        <row r="1698">
          <cell r="H1698" t="str">
            <v/>
          </cell>
        </row>
        <row r="1699">
          <cell r="H1699" t="str">
            <v/>
          </cell>
        </row>
        <row r="1700">
          <cell r="H1700" t="str">
            <v/>
          </cell>
        </row>
        <row r="1701">
          <cell r="H1701" t="str">
            <v/>
          </cell>
        </row>
        <row r="1702">
          <cell r="H1702" t="str">
            <v/>
          </cell>
        </row>
        <row r="1703">
          <cell r="H1703" t="str">
            <v/>
          </cell>
        </row>
        <row r="1704">
          <cell r="H1704" t="str">
            <v/>
          </cell>
        </row>
        <row r="1705">
          <cell r="H1705" t="str">
            <v/>
          </cell>
        </row>
        <row r="1706">
          <cell r="H1706" t="str">
            <v/>
          </cell>
        </row>
        <row r="1707">
          <cell r="H1707" t="str">
            <v/>
          </cell>
        </row>
        <row r="1708">
          <cell r="H1708" t="str">
            <v/>
          </cell>
        </row>
        <row r="1709">
          <cell r="H1709" t="str">
            <v/>
          </cell>
        </row>
        <row r="1710">
          <cell r="H1710" t="str">
            <v/>
          </cell>
        </row>
        <row r="1711">
          <cell r="H1711" t="str">
            <v/>
          </cell>
        </row>
        <row r="1712">
          <cell r="H1712" t="str">
            <v/>
          </cell>
        </row>
        <row r="1713">
          <cell r="H1713" t="str">
            <v/>
          </cell>
        </row>
        <row r="1714">
          <cell r="H1714" t="str">
            <v/>
          </cell>
        </row>
        <row r="1715">
          <cell r="H1715" t="str">
            <v/>
          </cell>
        </row>
        <row r="1716">
          <cell r="H1716" t="str">
            <v/>
          </cell>
        </row>
        <row r="1717">
          <cell r="H1717" t="str">
            <v/>
          </cell>
        </row>
        <row r="1718">
          <cell r="H1718" t="str">
            <v/>
          </cell>
        </row>
        <row r="1719">
          <cell r="H1719" t="str">
            <v/>
          </cell>
        </row>
        <row r="1720">
          <cell r="H1720" t="str">
            <v/>
          </cell>
        </row>
        <row r="1721">
          <cell r="H1721" t="str">
            <v/>
          </cell>
        </row>
        <row r="1722">
          <cell r="H1722" t="str">
            <v/>
          </cell>
        </row>
        <row r="1723">
          <cell r="H1723" t="str">
            <v/>
          </cell>
        </row>
        <row r="1724">
          <cell r="H1724" t="str">
            <v/>
          </cell>
        </row>
        <row r="1725">
          <cell r="H1725" t="str">
            <v/>
          </cell>
        </row>
        <row r="1726">
          <cell r="H1726" t="str">
            <v/>
          </cell>
        </row>
        <row r="1727">
          <cell r="H1727" t="str">
            <v/>
          </cell>
        </row>
        <row r="1728">
          <cell r="H1728" t="str">
            <v/>
          </cell>
        </row>
        <row r="1729">
          <cell r="H1729" t="str">
            <v/>
          </cell>
        </row>
        <row r="1730">
          <cell r="H1730" t="str">
            <v/>
          </cell>
        </row>
        <row r="1731">
          <cell r="H1731" t="str">
            <v/>
          </cell>
        </row>
        <row r="1732">
          <cell r="H1732" t="str">
            <v/>
          </cell>
        </row>
        <row r="1733">
          <cell r="H1733" t="str">
            <v/>
          </cell>
        </row>
        <row r="1734">
          <cell r="H1734" t="str">
            <v/>
          </cell>
        </row>
        <row r="1735">
          <cell r="H1735" t="str">
            <v/>
          </cell>
        </row>
        <row r="1736">
          <cell r="H1736" t="str">
            <v/>
          </cell>
        </row>
        <row r="1737">
          <cell r="H1737" t="str">
            <v/>
          </cell>
        </row>
        <row r="1738">
          <cell r="H1738" t="str">
            <v/>
          </cell>
        </row>
        <row r="1739">
          <cell r="H1739" t="str">
            <v/>
          </cell>
        </row>
        <row r="1740">
          <cell r="H1740" t="str">
            <v/>
          </cell>
        </row>
        <row r="1741">
          <cell r="H1741" t="str">
            <v/>
          </cell>
        </row>
        <row r="1742">
          <cell r="H1742" t="str">
            <v/>
          </cell>
        </row>
        <row r="1743">
          <cell r="H1743" t="str">
            <v/>
          </cell>
        </row>
        <row r="1744">
          <cell r="H1744" t="str">
            <v/>
          </cell>
        </row>
        <row r="1745">
          <cell r="H1745" t="str">
            <v/>
          </cell>
        </row>
        <row r="1746">
          <cell r="H1746" t="str">
            <v/>
          </cell>
        </row>
        <row r="1747">
          <cell r="H1747" t="str">
            <v/>
          </cell>
        </row>
        <row r="1748">
          <cell r="H1748" t="str">
            <v/>
          </cell>
        </row>
        <row r="1749">
          <cell r="H1749" t="str">
            <v/>
          </cell>
        </row>
        <row r="1750">
          <cell r="H1750" t="str">
            <v/>
          </cell>
        </row>
        <row r="1751">
          <cell r="H1751" t="str">
            <v/>
          </cell>
        </row>
        <row r="1752">
          <cell r="H1752" t="str">
            <v/>
          </cell>
        </row>
        <row r="1753">
          <cell r="H1753" t="str">
            <v/>
          </cell>
        </row>
        <row r="1754">
          <cell r="H1754" t="str">
            <v/>
          </cell>
        </row>
        <row r="1755">
          <cell r="H1755" t="str">
            <v/>
          </cell>
        </row>
        <row r="1756">
          <cell r="H1756" t="str">
            <v/>
          </cell>
        </row>
        <row r="1757">
          <cell r="H1757" t="str">
            <v/>
          </cell>
        </row>
        <row r="1758">
          <cell r="H1758" t="str">
            <v/>
          </cell>
        </row>
        <row r="1759">
          <cell r="H1759" t="str">
            <v/>
          </cell>
        </row>
        <row r="1760">
          <cell r="H1760" t="str">
            <v/>
          </cell>
        </row>
        <row r="1761">
          <cell r="H1761" t="str">
            <v/>
          </cell>
        </row>
        <row r="1762">
          <cell r="H1762" t="str">
            <v/>
          </cell>
        </row>
        <row r="1763">
          <cell r="H1763" t="str">
            <v/>
          </cell>
        </row>
        <row r="1764">
          <cell r="H1764" t="str">
            <v/>
          </cell>
        </row>
        <row r="1765">
          <cell r="H1765" t="str">
            <v/>
          </cell>
        </row>
        <row r="1766">
          <cell r="H1766" t="str">
            <v/>
          </cell>
        </row>
        <row r="1767">
          <cell r="H1767" t="str">
            <v/>
          </cell>
        </row>
        <row r="1768">
          <cell r="H1768" t="str">
            <v/>
          </cell>
        </row>
        <row r="1769">
          <cell r="H1769" t="str">
            <v/>
          </cell>
        </row>
        <row r="1770">
          <cell r="H1770" t="str">
            <v/>
          </cell>
        </row>
        <row r="1771">
          <cell r="H1771" t="str">
            <v/>
          </cell>
        </row>
        <row r="1772">
          <cell r="H1772" t="str">
            <v/>
          </cell>
        </row>
        <row r="1773">
          <cell r="H1773" t="str">
            <v/>
          </cell>
        </row>
        <row r="1774">
          <cell r="H1774" t="str">
            <v/>
          </cell>
        </row>
        <row r="1775">
          <cell r="H1775" t="str">
            <v/>
          </cell>
        </row>
        <row r="1776">
          <cell r="H1776" t="str">
            <v/>
          </cell>
        </row>
        <row r="1777">
          <cell r="H1777" t="str">
            <v/>
          </cell>
        </row>
        <row r="1778">
          <cell r="H1778" t="str">
            <v/>
          </cell>
        </row>
        <row r="1779">
          <cell r="H1779" t="str">
            <v/>
          </cell>
        </row>
        <row r="1780">
          <cell r="H1780" t="str">
            <v/>
          </cell>
        </row>
        <row r="1781">
          <cell r="H1781" t="str">
            <v/>
          </cell>
        </row>
        <row r="1782">
          <cell r="H1782" t="str">
            <v/>
          </cell>
        </row>
        <row r="1783">
          <cell r="H1783" t="str">
            <v/>
          </cell>
        </row>
        <row r="1784">
          <cell r="H1784" t="str">
            <v/>
          </cell>
        </row>
        <row r="1785">
          <cell r="H1785" t="str">
            <v/>
          </cell>
        </row>
        <row r="1786">
          <cell r="H1786" t="str">
            <v/>
          </cell>
        </row>
        <row r="1787">
          <cell r="H1787" t="str">
            <v/>
          </cell>
        </row>
        <row r="1788">
          <cell r="H1788" t="str">
            <v/>
          </cell>
        </row>
        <row r="1789">
          <cell r="H1789" t="str">
            <v/>
          </cell>
        </row>
        <row r="1790">
          <cell r="H1790" t="str">
            <v/>
          </cell>
        </row>
        <row r="1791">
          <cell r="H1791" t="str">
            <v/>
          </cell>
        </row>
        <row r="1792">
          <cell r="H1792" t="str">
            <v/>
          </cell>
        </row>
        <row r="1793">
          <cell r="H1793" t="str">
            <v/>
          </cell>
        </row>
        <row r="1794">
          <cell r="H1794" t="str">
            <v/>
          </cell>
        </row>
        <row r="1795">
          <cell r="H1795" t="str">
            <v/>
          </cell>
        </row>
        <row r="1796">
          <cell r="H1796" t="str">
            <v/>
          </cell>
        </row>
        <row r="1797">
          <cell r="H1797" t="str">
            <v/>
          </cell>
        </row>
        <row r="1798">
          <cell r="H1798" t="str">
            <v/>
          </cell>
        </row>
        <row r="1799">
          <cell r="H1799" t="str">
            <v/>
          </cell>
        </row>
        <row r="1800">
          <cell r="H1800" t="str">
            <v/>
          </cell>
        </row>
        <row r="1801">
          <cell r="H1801" t="str">
            <v/>
          </cell>
        </row>
        <row r="1802">
          <cell r="H1802" t="str">
            <v/>
          </cell>
        </row>
        <row r="1803">
          <cell r="H1803" t="str">
            <v/>
          </cell>
        </row>
        <row r="1804">
          <cell r="H1804" t="str">
            <v/>
          </cell>
        </row>
        <row r="1805">
          <cell r="H1805" t="str">
            <v/>
          </cell>
        </row>
        <row r="1806">
          <cell r="H1806" t="str">
            <v/>
          </cell>
        </row>
        <row r="1807">
          <cell r="H1807" t="str">
            <v/>
          </cell>
        </row>
        <row r="1808">
          <cell r="H1808" t="str">
            <v/>
          </cell>
        </row>
        <row r="1809">
          <cell r="H1809" t="str">
            <v/>
          </cell>
        </row>
        <row r="1810">
          <cell r="H1810" t="str">
            <v/>
          </cell>
        </row>
        <row r="1811">
          <cell r="H1811" t="str">
            <v/>
          </cell>
        </row>
        <row r="1812">
          <cell r="H1812" t="str">
            <v/>
          </cell>
        </row>
        <row r="1813">
          <cell r="H1813" t="str">
            <v/>
          </cell>
        </row>
        <row r="1814">
          <cell r="H1814" t="str">
            <v/>
          </cell>
        </row>
        <row r="1815">
          <cell r="H1815" t="str">
            <v/>
          </cell>
        </row>
        <row r="1816">
          <cell r="H1816" t="str">
            <v/>
          </cell>
        </row>
        <row r="1817">
          <cell r="H1817" t="str">
            <v/>
          </cell>
        </row>
        <row r="1818">
          <cell r="H1818" t="str">
            <v/>
          </cell>
        </row>
        <row r="1819">
          <cell r="H1819" t="str">
            <v/>
          </cell>
        </row>
        <row r="1820">
          <cell r="H1820" t="str">
            <v/>
          </cell>
        </row>
        <row r="1821">
          <cell r="H1821" t="str">
            <v/>
          </cell>
        </row>
        <row r="1822">
          <cell r="H1822" t="str">
            <v/>
          </cell>
        </row>
        <row r="1823">
          <cell r="H1823" t="str">
            <v/>
          </cell>
        </row>
        <row r="1824">
          <cell r="H1824" t="str">
            <v/>
          </cell>
        </row>
        <row r="1825">
          <cell r="H1825" t="str">
            <v/>
          </cell>
        </row>
        <row r="1826">
          <cell r="H1826" t="str">
            <v/>
          </cell>
        </row>
        <row r="1827">
          <cell r="H1827" t="str">
            <v/>
          </cell>
        </row>
        <row r="1828">
          <cell r="H1828" t="str">
            <v/>
          </cell>
        </row>
        <row r="1829">
          <cell r="H1829" t="str">
            <v/>
          </cell>
        </row>
        <row r="1830">
          <cell r="H1830" t="str">
            <v/>
          </cell>
        </row>
        <row r="1831">
          <cell r="H1831" t="str">
            <v/>
          </cell>
        </row>
        <row r="1832">
          <cell r="H1832" t="str">
            <v/>
          </cell>
        </row>
        <row r="1833">
          <cell r="H1833" t="str">
            <v/>
          </cell>
        </row>
        <row r="1834">
          <cell r="H1834" t="str">
            <v/>
          </cell>
        </row>
        <row r="1835">
          <cell r="H1835" t="str">
            <v/>
          </cell>
        </row>
        <row r="1836">
          <cell r="H1836" t="str">
            <v/>
          </cell>
        </row>
        <row r="1837">
          <cell r="H1837" t="str">
            <v/>
          </cell>
        </row>
        <row r="1838">
          <cell r="H1838" t="str">
            <v/>
          </cell>
        </row>
        <row r="1839">
          <cell r="H1839" t="str">
            <v/>
          </cell>
        </row>
        <row r="1840">
          <cell r="H1840" t="str">
            <v/>
          </cell>
        </row>
        <row r="1841">
          <cell r="H1841" t="str">
            <v/>
          </cell>
        </row>
        <row r="1842">
          <cell r="H1842" t="str">
            <v/>
          </cell>
        </row>
        <row r="1843">
          <cell r="H1843" t="str">
            <v/>
          </cell>
        </row>
        <row r="1844">
          <cell r="H1844" t="str">
            <v/>
          </cell>
        </row>
        <row r="1845">
          <cell r="H1845" t="str">
            <v/>
          </cell>
        </row>
        <row r="1846">
          <cell r="H1846" t="str">
            <v/>
          </cell>
        </row>
        <row r="1847">
          <cell r="H1847" t="str">
            <v/>
          </cell>
        </row>
        <row r="1848">
          <cell r="H1848" t="str">
            <v/>
          </cell>
        </row>
        <row r="1849">
          <cell r="H1849" t="str">
            <v/>
          </cell>
        </row>
        <row r="1850">
          <cell r="H1850" t="str">
            <v/>
          </cell>
        </row>
        <row r="1851">
          <cell r="H1851" t="str">
            <v/>
          </cell>
        </row>
        <row r="1852">
          <cell r="H1852" t="str">
            <v/>
          </cell>
        </row>
        <row r="1853">
          <cell r="H1853" t="str">
            <v/>
          </cell>
        </row>
        <row r="1854">
          <cell r="H1854" t="str">
            <v/>
          </cell>
        </row>
        <row r="1855">
          <cell r="H1855" t="str">
            <v/>
          </cell>
        </row>
        <row r="1856">
          <cell r="H1856" t="str">
            <v/>
          </cell>
        </row>
        <row r="1857">
          <cell r="H1857" t="str">
            <v/>
          </cell>
        </row>
        <row r="1858">
          <cell r="H1858" t="str">
            <v/>
          </cell>
        </row>
        <row r="1859">
          <cell r="H1859" t="str">
            <v/>
          </cell>
        </row>
        <row r="1860">
          <cell r="H1860" t="str">
            <v/>
          </cell>
        </row>
        <row r="1861">
          <cell r="H1861" t="str">
            <v/>
          </cell>
        </row>
        <row r="1862">
          <cell r="H1862" t="str">
            <v/>
          </cell>
        </row>
        <row r="1863">
          <cell r="H1863" t="str">
            <v/>
          </cell>
        </row>
        <row r="1864">
          <cell r="H1864" t="str">
            <v/>
          </cell>
        </row>
        <row r="1865">
          <cell r="H1865" t="str">
            <v/>
          </cell>
        </row>
        <row r="1866">
          <cell r="H1866" t="str">
            <v/>
          </cell>
        </row>
        <row r="1867">
          <cell r="H1867" t="str">
            <v/>
          </cell>
        </row>
        <row r="1868">
          <cell r="H1868" t="str">
            <v/>
          </cell>
        </row>
        <row r="1869">
          <cell r="H1869" t="str">
            <v/>
          </cell>
        </row>
        <row r="1870">
          <cell r="H1870" t="str">
            <v/>
          </cell>
        </row>
        <row r="1871">
          <cell r="H1871" t="str">
            <v/>
          </cell>
        </row>
        <row r="1872">
          <cell r="H1872" t="str">
            <v/>
          </cell>
        </row>
        <row r="1873">
          <cell r="H1873" t="str">
            <v/>
          </cell>
        </row>
        <row r="1874">
          <cell r="H1874" t="str">
            <v/>
          </cell>
        </row>
        <row r="1875">
          <cell r="H1875" t="str">
            <v/>
          </cell>
        </row>
        <row r="1876">
          <cell r="H1876" t="str">
            <v/>
          </cell>
        </row>
        <row r="1877">
          <cell r="H1877" t="str">
            <v/>
          </cell>
        </row>
        <row r="1878">
          <cell r="H1878" t="str">
            <v/>
          </cell>
        </row>
        <row r="1879">
          <cell r="H1879" t="str">
            <v/>
          </cell>
        </row>
        <row r="1880">
          <cell r="H1880" t="str">
            <v/>
          </cell>
        </row>
        <row r="1881">
          <cell r="H1881" t="str">
            <v/>
          </cell>
        </row>
        <row r="1882">
          <cell r="H1882" t="str">
            <v/>
          </cell>
        </row>
        <row r="1883">
          <cell r="H1883" t="str">
            <v/>
          </cell>
        </row>
        <row r="1884">
          <cell r="H1884" t="str">
            <v/>
          </cell>
        </row>
        <row r="1885">
          <cell r="H1885" t="str">
            <v/>
          </cell>
        </row>
        <row r="1886">
          <cell r="H1886" t="str">
            <v/>
          </cell>
        </row>
        <row r="1887">
          <cell r="H1887" t="str">
            <v/>
          </cell>
        </row>
        <row r="1888">
          <cell r="H1888" t="str">
            <v/>
          </cell>
        </row>
        <row r="1889">
          <cell r="H1889" t="str">
            <v/>
          </cell>
        </row>
        <row r="1890">
          <cell r="H1890" t="str">
            <v/>
          </cell>
        </row>
        <row r="1891">
          <cell r="H1891" t="str">
            <v/>
          </cell>
        </row>
        <row r="1892">
          <cell r="H1892" t="str">
            <v/>
          </cell>
        </row>
        <row r="1893">
          <cell r="H1893" t="str">
            <v/>
          </cell>
        </row>
        <row r="1894">
          <cell r="H1894" t="str">
            <v/>
          </cell>
        </row>
        <row r="1895">
          <cell r="H1895" t="str">
            <v/>
          </cell>
        </row>
        <row r="1896">
          <cell r="H1896" t="str">
            <v/>
          </cell>
        </row>
        <row r="1897">
          <cell r="H1897" t="str">
            <v/>
          </cell>
        </row>
        <row r="1898">
          <cell r="H1898" t="str">
            <v/>
          </cell>
        </row>
        <row r="1899">
          <cell r="H1899" t="str">
            <v/>
          </cell>
        </row>
        <row r="1900">
          <cell r="H1900" t="str">
            <v/>
          </cell>
        </row>
        <row r="1901">
          <cell r="H1901" t="str">
            <v/>
          </cell>
        </row>
        <row r="1902">
          <cell r="H1902" t="str">
            <v/>
          </cell>
        </row>
        <row r="1903">
          <cell r="H1903" t="str">
            <v/>
          </cell>
        </row>
        <row r="1904">
          <cell r="H1904" t="str">
            <v/>
          </cell>
        </row>
        <row r="1905">
          <cell r="H1905" t="str">
            <v/>
          </cell>
        </row>
        <row r="1906">
          <cell r="H1906" t="str">
            <v/>
          </cell>
        </row>
        <row r="1907">
          <cell r="H1907" t="str">
            <v/>
          </cell>
        </row>
        <row r="1908">
          <cell r="H1908" t="str">
            <v/>
          </cell>
        </row>
        <row r="1909">
          <cell r="H1909" t="str">
            <v/>
          </cell>
        </row>
        <row r="1910">
          <cell r="H1910" t="str">
            <v/>
          </cell>
        </row>
        <row r="1911">
          <cell r="H1911" t="str">
            <v/>
          </cell>
        </row>
        <row r="1912">
          <cell r="H1912" t="str">
            <v/>
          </cell>
        </row>
        <row r="1913">
          <cell r="H1913" t="str">
            <v/>
          </cell>
        </row>
        <row r="1914">
          <cell r="H1914" t="str">
            <v/>
          </cell>
        </row>
        <row r="1915">
          <cell r="H1915" t="str">
            <v/>
          </cell>
        </row>
        <row r="1916">
          <cell r="H1916" t="str">
            <v/>
          </cell>
        </row>
        <row r="1917">
          <cell r="H1917" t="str">
            <v/>
          </cell>
        </row>
        <row r="1918">
          <cell r="H1918" t="str">
            <v/>
          </cell>
        </row>
        <row r="1919">
          <cell r="H1919" t="str">
            <v/>
          </cell>
        </row>
        <row r="1920">
          <cell r="H1920" t="str">
            <v/>
          </cell>
        </row>
        <row r="1921">
          <cell r="H1921" t="str">
            <v/>
          </cell>
        </row>
        <row r="1922">
          <cell r="H1922" t="str">
            <v/>
          </cell>
        </row>
        <row r="1923">
          <cell r="H1923" t="str">
            <v/>
          </cell>
        </row>
        <row r="1924">
          <cell r="H1924" t="str">
            <v/>
          </cell>
        </row>
        <row r="1925">
          <cell r="H1925" t="str">
            <v/>
          </cell>
        </row>
        <row r="1926">
          <cell r="H1926" t="str">
            <v/>
          </cell>
        </row>
        <row r="1927">
          <cell r="H1927" t="str">
            <v/>
          </cell>
        </row>
        <row r="1928">
          <cell r="H1928" t="str">
            <v/>
          </cell>
        </row>
        <row r="1929">
          <cell r="H1929" t="str">
            <v/>
          </cell>
        </row>
        <row r="1930">
          <cell r="H1930" t="str">
            <v/>
          </cell>
        </row>
        <row r="1931">
          <cell r="H1931" t="str">
            <v/>
          </cell>
        </row>
        <row r="1932">
          <cell r="H1932" t="str">
            <v/>
          </cell>
        </row>
        <row r="1933">
          <cell r="H1933" t="str">
            <v/>
          </cell>
        </row>
        <row r="1934">
          <cell r="H1934" t="str">
            <v/>
          </cell>
        </row>
        <row r="1935">
          <cell r="H1935" t="str">
            <v/>
          </cell>
        </row>
        <row r="1936">
          <cell r="H1936" t="str">
            <v/>
          </cell>
        </row>
        <row r="1937">
          <cell r="H1937" t="str">
            <v/>
          </cell>
        </row>
        <row r="1938">
          <cell r="H1938" t="str">
            <v/>
          </cell>
        </row>
        <row r="1939">
          <cell r="H1939" t="str">
            <v/>
          </cell>
        </row>
        <row r="1940">
          <cell r="H1940" t="str">
            <v/>
          </cell>
        </row>
        <row r="1941">
          <cell r="H1941" t="str">
            <v/>
          </cell>
        </row>
        <row r="1942">
          <cell r="H1942" t="str">
            <v/>
          </cell>
        </row>
        <row r="1943">
          <cell r="H1943" t="str">
            <v/>
          </cell>
        </row>
        <row r="1944">
          <cell r="H1944" t="str">
            <v/>
          </cell>
        </row>
        <row r="1945">
          <cell r="H1945" t="str">
            <v/>
          </cell>
        </row>
        <row r="1946">
          <cell r="H1946" t="str">
            <v/>
          </cell>
        </row>
        <row r="1947">
          <cell r="H1947" t="str">
            <v/>
          </cell>
        </row>
        <row r="1948">
          <cell r="H1948" t="str">
            <v/>
          </cell>
        </row>
        <row r="1949">
          <cell r="H1949" t="str">
            <v/>
          </cell>
        </row>
        <row r="1950">
          <cell r="H1950" t="str">
            <v/>
          </cell>
        </row>
        <row r="1951">
          <cell r="H1951" t="str">
            <v/>
          </cell>
        </row>
        <row r="1952">
          <cell r="H1952" t="str">
            <v/>
          </cell>
        </row>
        <row r="1953">
          <cell r="H1953" t="str">
            <v/>
          </cell>
        </row>
        <row r="1954">
          <cell r="H1954" t="str">
            <v/>
          </cell>
        </row>
        <row r="1955">
          <cell r="H1955" t="str">
            <v/>
          </cell>
        </row>
        <row r="1956">
          <cell r="H1956" t="str">
            <v/>
          </cell>
        </row>
        <row r="1957">
          <cell r="H1957" t="str">
            <v/>
          </cell>
        </row>
        <row r="1958">
          <cell r="H1958" t="str">
            <v/>
          </cell>
        </row>
        <row r="1959">
          <cell r="H1959" t="str">
            <v/>
          </cell>
        </row>
        <row r="1960">
          <cell r="H1960" t="str">
            <v/>
          </cell>
        </row>
        <row r="1961">
          <cell r="H1961" t="str">
            <v/>
          </cell>
        </row>
        <row r="1962">
          <cell r="H1962" t="str">
            <v/>
          </cell>
        </row>
        <row r="1963">
          <cell r="H1963" t="str">
            <v/>
          </cell>
        </row>
        <row r="1964">
          <cell r="H1964" t="str">
            <v/>
          </cell>
        </row>
        <row r="1965">
          <cell r="H1965" t="str">
            <v/>
          </cell>
        </row>
        <row r="1966">
          <cell r="H1966" t="str">
            <v/>
          </cell>
        </row>
        <row r="1967">
          <cell r="H1967" t="str">
            <v/>
          </cell>
        </row>
        <row r="1968">
          <cell r="H1968" t="str">
            <v/>
          </cell>
        </row>
        <row r="1969">
          <cell r="H1969" t="str">
            <v/>
          </cell>
        </row>
        <row r="1970">
          <cell r="H1970" t="str">
            <v/>
          </cell>
        </row>
        <row r="1971">
          <cell r="H1971" t="str">
            <v/>
          </cell>
        </row>
        <row r="1972">
          <cell r="H1972" t="str">
            <v/>
          </cell>
        </row>
        <row r="1973">
          <cell r="H1973" t="str">
            <v/>
          </cell>
        </row>
        <row r="1974">
          <cell r="H1974" t="str">
            <v/>
          </cell>
        </row>
        <row r="1975">
          <cell r="H1975" t="str">
            <v/>
          </cell>
        </row>
        <row r="1976">
          <cell r="H1976" t="str">
            <v/>
          </cell>
        </row>
        <row r="1977">
          <cell r="H1977" t="str">
            <v/>
          </cell>
        </row>
        <row r="1978">
          <cell r="H1978" t="str">
            <v/>
          </cell>
        </row>
        <row r="1979">
          <cell r="H1979" t="str">
            <v/>
          </cell>
        </row>
        <row r="1980">
          <cell r="H1980" t="str">
            <v/>
          </cell>
        </row>
        <row r="1981">
          <cell r="H1981" t="str">
            <v/>
          </cell>
        </row>
        <row r="1982">
          <cell r="H1982" t="str">
            <v/>
          </cell>
        </row>
        <row r="1983">
          <cell r="H1983" t="str">
            <v/>
          </cell>
        </row>
        <row r="1984">
          <cell r="H1984" t="str">
            <v/>
          </cell>
        </row>
        <row r="1985">
          <cell r="H1985" t="str">
            <v/>
          </cell>
        </row>
        <row r="1986">
          <cell r="H1986" t="str">
            <v/>
          </cell>
        </row>
        <row r="1987">
          <cell r="H1987" t="str">
            <v/>
          </cell>
        </row>
        <row r="1988">
          <cell r="H1988" t="str">
            <v/>
          </cell>
        </row>
        <row r="1989">
          <cell r="H1989" t="str">
            <v/>
          </cell>
        </row>
        <row r="1990">
          <cell r="H1990" t="str">
            <v/>
          </cell>
        </row>
        <row r="1991">
          <cell r="H1991" t="str">
            <v/>
          </cell>
        </row>
        <row r="1992">
          <cell r="H1992" t="str">
            <v/>
          </cell>
        </row>
        <row r="1993">
          <cell r="H1993" t="str">
            <v/>
          </cell>
        </row>
        <row r="1994">
          <cell r="H1994" t="str">
            <v/>
          </cell>
        </row>
        <row r="1995">
          <cell r="H1995" t="str">
            <v/>
          </cell>
        </row>
        <row r="1996">
          <cell r="H1996" t="str">
            <v/>
          </cell>
        </row>
        <row r="1997">
          <cell r="H1997" t="str">
            <v/>
          </cell>
        </row>
        <row r="1998">
          <cell r="H1998" t="str">
            <v/>
          </cell>
        </row>
        <row r="1999">
          <cell r="H1999" t="str">
            <v/>
          </cell>
        </row>
        <row r="2000">
          <cell r="H2000" t="str">
            <v/>
          </cell>
        </row>
        <row r="2001">
          <cell r="H2001" t="str">
            <v/>
          </cell>
        </row>
        <row r="2002">
          <cell r="H2002" t="str">
            <v/>
          </cell>
        </row>
        <row r="2003">
          <cell r="H2003" t="str">
            <v/>
          </cell>
        </row>
        <row r="2004">
          <cell r="H2004" t="str">
            <v/>
          </cell>
        </row>
        <row r="2005">
          <cell r="H2005" t="str">
            <v/>
          </cell>
        </row>
        <row r="2006">
          <cell r="H2006" t="str">
            <v/>
          </cell>
        </row>
        <row r="2007">
          <cell r="H2007" t="str">
            <v/>
          </cell>
        </row>
        <row r="2008">
          <cell r="H2008" t="str">
            <v/>
          </cell>
        </row>
        <row r="2009">
          <cell r="H2009" t="str">
            <v/>
          </cell>
        </row>
        <row r="2010">
          <cell r="H2010" t="str">
            <v/>
          </cell>
        </row>
        <row r="2011">
          <cell r="H2011" t="str">
            <v/>
          </cell>
        </row>
        <row r="2012">
          <cell r="H2012" t="str">
            <v/>
          </cell>
        </row>
        <row r="2013">
          <cell r="H2013" t="str">
            <v/>
          </cell>
        </row>
        <row r="2014">
          <cell r="H2014" t="str">
            <v/>
          </cell>
        </row>
        <row r="2015">
          <cell r="H2015" t="str">
            <v/>
          </cell>
        </row>
        <row r="2016">
          <cell r="H2016" t="str">
            <v/>
          </cell>
        </row>
        <row r="2017">
          <cell r="H2017" t="str">
            <v/>
          </cell>
        </row>
        <row r="2018">
          <cell r="H2018" t="str">
            <v/>
          </cell>
        </row>
        <row r="2019">
          <cell r="H2019" t="str">
            <v/>
          </cell>
        </row>
        <row r="2020">
          <cell r="H2020" t="str">
            <v/>
          </cell>
        </row>
        <row r="2021">
          <cell r="H2021" t="str">
            <v/>
          </cell>
        </row>
        <row r="2022">
          <cell r="H2022" t="str">
            <v/>
          </cell>
        </row>
        <row r="2023">
          <cell r="H2023" t="str">
            <v/>
          </cell>
        </row>
        <row r="2024">
          <cell r="H2024" t="str">
            <v/>
          </cell>
        </row>
        <row r="2025">
          <cell r="H2025" t="str">
            <v/>
          </cell>
        </row>
        <row r="2026">
          <cell r="H2026" t="str">
            <v/>
          </cell>
        </row>
        <row r="2027">
          <cell r="H2027" t="str">
            <v/>
          </cell>
        </row>
        <row r="2028">
          <cell r="H2028" t="str">
            <v/>
          </cell>
        </row>
        <row r="2029">
          <cell r="H2029" t="str">
            <v/>
          </cell>
        </row>
        <row r="2030">
          <cell r="H2030" t="str">
            <v/>
          </cell>
        </row>
        <row r="2031">
          <cell r="H2031" t="str">
            <v/>
          </cell>
        </row>
        <row r="2032">
          <cell r="H2032" t="str">
            <v/>
          </cell>
        </row>
        <row r="2033">
          <cell r="H2033" t="str">
            <v/>
          </cell>
        </row>
        <row r="2034">
          <cell r="H2034" t="str">
            <v/>
          </cell>
        </row>
        <row r="2035">
          <cell r="H2035" t="str">
            <v/>
          </cell>
        </row>
        <row r="2036">
          <cell r="H2036" t="str">
            <v/>
          </cell>
        </row>
        <row r="2037">
          <cell r="H2037" t="str">
            <v/>
          </cell>
        </row>
        <row r="2038">
          <cell r="H2038" t="str">
            <v/>
          </cell>
        </row>
        <row r="2039">
          <cell r="H2039" t="str">
            <v/>
          </cell>
        </row>
        <row r="2040">
          <cell r="H2040" t="str">
            <v/>
          </cell>
        </row>
        <row r="2041">
          <cell r="H2041" t="str">
            <v/>
          </cell>
        </row>
        <row r="2042">
          <cell r="H2042" t="str">
            <v/>
          </cell>
        </row>
        <row r="2043">
          <cell r="H2043" t="str">
            <v/>
          </cell>
        </row>
        <row r="2044">
          <cell r="H2044" t="str">
            <v/>
          </cell>
        </row>
        <row r="2045">
          <cell r="H2045" t="str">
            <v/>
          </cell>
        </row>
        <row r="2046">
          <cell r="H2046" t="str">
            <v/>
          </cell>
        </row>
        <row r="2047">
          <cell r="H2047" t="str">
            <v/>
          </cell>
        </row>
        <row r="2048">
          <cell r="H2048" t="str">
            <v/>
          </cell>
        </row>
        <row r="2049">
          <cell r="H2049" t="str">
            <v/>
          </cell>
        </row>
        <row r="2050">
          <cell r="H2050" t="str">
            <v/>
          </cell>
        </row>
        <row r="2051">
          <cell r="H2051" t="str">
            <v/>
          </cell>
        </row>
        <row r="2052">
          <cell r="H2052" t="str">
            <v/>
          </cell>
        </row>
        <row r="2053">
          <cell r="H2053" t="str">
            <v/>
          </cell>
        </row>
        <row r="2054">
          <cell r="H2054" t="str">
            <v/>
          </cell>
        </row>
        <row r="2055">
          <cell r="H2055" t="str">
            <v/>
          </cell>
        </row>
        <row r="2056">
          <cell r="H2056" t="str">
            <v/>
          </cell>
        </row>
        <row r="2057">
          <cell r="H2057" t="str">
            <v/>
          </cell>
        </row>
        <row r="2058">
          <cell r="H2058" t="str">
            <v/>
          </cell>
        </row>
        <row r="2059">
          <cell r="H2059" t="str">
            <v/>
          </cell>
        </row>
        <row r="2060">
          <cell r="H2060" t="str">
            <v/>
          </cell>
        </row>
        <row r="2061">
          <cell r="H2061" t="str">
            <v/>
          </cell>
        </row>
        <row r="2062">
          <cell r="H2062" t="str">
            <v/>
          </cell>
        </row>
        <row r="2063">
          <cell r="H2063" t="str">
            <v/>
          </cell>
        </row>
        <row r="2064">
          <cell r="H2064" t="str">
            <v/>
          </cell>
        </row>
        <row r="2065">
          <cell r="H2065" t="str">
            <v/>
          </cell>
        </row>
        <row r="2066">
          <cell r="H2066" t="str">
            <v/>
          </cell>
        </row>
        <row r="2067">
          <cell r="H2067" t="str">
            <v/>
          </cell>
        </row>
        <row r="2068">
          <cell r="H2068" t="str">
            <v/>
          </cell>
        </row>
        <row r="2069">
          <cell r="H2069" t="str">
            <v/>
          </cell>
        </row>
        <row r="2070">
          <cell r="H2070" t="str">
            <v/>
          </cell>
        </row>
        <row r="2071">
          <cell r="H2071" t="str">
            <v/>
          </cell>
        </row>
        <row r="2072">
          <cell r="H2072" t="str">
            <v/>
          </cell>
        </row>
        <row r="2073">
          <cell r="H2073" t="str">
            <v/>
          </cell>
        </row>
        <row r="2074">
          <cell r="H2074" t="str">
            <v/>
          </cell>
        </row>
        <row r="2075">
          <cell r="H2075" t="str">
            <v/>
          </cell>
        </row>
        <row r="2076">
          <cell r="H2076" t="str">
            <v/>
          </cell>
        </row>
        <row r="2077">
          <cell r="H2077" t="str">
            <v/>
          </cell>
        </row>
        <row r="2078">
          <cell r="H2078" t="str">
            <v/>
          </cell>
        </row>
        <row r="2079">
          <cell r="H2079" t="str">
            <v/>
          </cell>
        </row>
        <row r="2080">
          <cell r="H2080" t="str">
            <v/>
          </cell>
        </row>
        <row r="2081">
          <cell r="H2081" t="str">
            <v/>
          </cell>
        </row>
        <row r="2082">
          <cell r="H2082" t="str">
            <v/>
          </cell>
        </row>
        <row r="2083">
          <cell r="H2083" t="str">
            <v/>
          </cell>
        </row>
        <row r="2084">
          <cell r="H2084" t="str">
            <v/>
          </cell>
        </row>
        <row r="2085">
          <cell r="H2085" t="str">
            <v/>
          </cell>
        </row>
        <row r="2086">
          <cell r="H2086" t="str">
            <v/>
          </cell>
        </row>
        <row r="2087">
          <cell r="H2087" t="str">
            <v/>
          </cell>
        </row>
        <row r="2088">
          <cell r="H2088" t="str">
            <v/>
          </cell>
        </row>
        <row r="2089">
          <cell r="H2089" t="str">
            <v/>
          </cell>
        </row>
        <row r="2090">
          <cell r="H2090" t="str">
            <v/>
          </cell>
        </row>
        <row r="2091">
          <cell r="H2091" t="str">
            <v/>
          </cell>
        </row>
        <row r="2092">
          <cell r="H2092" t="str">
            <v/>
          </cell>
        </row>
        <row r="2093">
          <cell r="H2093" t="str">
            <v/>
          </cell>
        </row>
        <row r="2094">
          <cell r="H2094" t="str">
            <v/>
          </cell>
        </row>
        <row r="2095">
          <cell r="H2095" t="str">
            <v/>
          </cell>
        </row>
        <row r="2096">
          <cell r="H2096" t="str">
            <v/>
          </cell>
        </row>
        <row r="2097">
          <cell r="H2097" t="str">
            <v/>
          </cell>
        </row>
        <row r="2098">
          <cell r="H2098" t="str">
            <v/>
          </cell>
        </row>
        <row r="2099">
          <cell r="H2099" t="str">
            <v/>
          </cell>
        </row>
        <row r="2100">
          <cell r="H2100" t="str">
            <v/>
          </cell>
        </row>
        <row r="2101">
          <cell r="H2101" t="str">
            <v/>
          </cell>
        </row>
        <row r="2102">
          <cell r="H2102" t="str">
            <v/>
          </cell>
        </row>
        <row r="2103">
          <cell r="H2103" t="str">
            <v/>
          </cell>
        </row>
        <row r="2104">
          <cell r="H2104" t="str">
            <v/>
          </cell>
        </row>
        <row r="2105">
          <cell r="H2105" t="str">
            <v/>
          </cell>
        </row>
        <row r="2106">
          <cell r="H2106" t="str">
            <v/>
          </cell>
        </row>
        <row r="2107">
          <cell r="H2107" t="str">
            <v/>
          </cell>
        </row>
        <row r="2108">
          <cell r="H2108" t="str">
            <v/>
          </cell>
        </row>
        <row r="2109">
          <cell r="H2109" t="str">
            <v/>
          </cell>
        </row>
        <row r="2110">
          <cell r="H2110" t="str">
            <v/>
          </cell>
        </row>
        <row r="2111">
          <cell r="H2111" t="str">
            <v/>
          </cell>
        </row>
        <row r="2112">
          <cell r="H2112" t="str">
            <v/>
          </cell>
        </row>
        <row r="2113">
          <cell r="H2113" t="str">
            <v/>
          </cell>
        </row>
        <row r="2114">
          <cell r="H2114" t="str">
            <v/>
          </cell>
        </row>
        <row r="2115">
          <cell r="H2115" t="str">
            <v/>
          </cell>
        </row>
        <row r="2116">
          <cell r="H2116" t="str">
            <v/>
          </cell>
        </row>
        <row r="2117">
          <cell r="H2117" t="str">
            <v/>
          </cell>
        </row>
        <row r="2118">
          <cell r="H2118" t="str">
            <v/>
          </cell>
        </row>
        <row r="2119">
          <cell r="H2119" t="str">
            <v/>
          </cell>
        </row>
        <row r="2120">
          <cell r="H2120" t="str">
            <v/>
          </cell>
        </row>
        <row r="2121">
          <cell r="H2121" t="str">
            <v/>
          </cell>
        </row>
        <row r="2122">
          <cell r="H2122" t="str">
            <v/>
          </cell>
        </row>
        <row r="2123">
          <cell r="H2123" t="str">
            <v/>
          </cell>
        </row>
        <row r="2124">
          <cell r="H2124" t="str">
            <v/>
          </cell>
        </row>
        <row r="2125">
          <cell r="H2125" t="str">
            <v/>
          </cell>
        </row>
        <row r="2126">
          <cell r="H2126" t="str">
            <v/>
          </cell>
        </row>
        <row r="2127">
          <cell r="H2127" t="str">
            <v/>
          </cell>
        </row>
        <row r="2128">
          <cell r="H2128" t="str">
            <v/>
          </cell>
        </row>
        <row r="2129">
          <cell r="H2129" t="str">
            <v/>
          </cell>
        </row>
        <row r="2130">
          <cell r="H2130" t="str">
            <v/>
          </cell>
        </row>
        <row r="2131">
          <cell r="H2131" t="str">
            <v/>
          </cell>
        </row>
        <row r="2132">
          <cell r="H2132" t="str">
            <v/>
          </cell>
        </row>
        <row r="2133">
          <cell r="H2133" t="str">
            <v/>
          </cell>
        </row>
        <row r="2134">
          <cell r="H2134" t="str">
            <v/>
          </cell>
        </row>
        <row r="2135">
          <cell r="H2135" t="str">
            <v/>
          </cell>
        </row>
        <row r="2136">
          <cell r="H2136" t="str">
            <v/>
          </cell>
        </row>
        <row r="2137">
          <cell r="H2137" t="str">
            <v/>
          </cell>
        </row>
        <row r="2138">
          <cell r="H2138" t="str">
            <v/>
          </cell>
        </row>
        <row r="2139">
          <cell r="H2139" t="str">
            <v/>
          </cell>
        </row>
        <row r="2140">
          <cell r="H2140" t="str">
            <v/>
          </cell>
        </row>
        <row r="2141">
          <cell r="H2141" t="str">
            <v/>
          </cell>
        </row>
        <row r="2142">
          <cell r="H2142" t="str">
            <v/>
          </cell>
        </row>
        <row r="2143">
          <cell r="H2143" t="str">
            <v/>
          </cell>
        </row>
        <row r="2144">
          <cell r="H2144" t="str">
            <v/>
          </cell>
        </row>
        <row r="2145">
          <cell r="H2145" t="str">
            <v/>
          </cell>
        </row>
        <row r="2146">
          <cell r="H2146" t="str">
            <v/>
          </cell>
        </row>
        <row r="2147">
          <cell r="H2147" t="str">
            <v/>
          </cell>
        </row>
        <row r="2148">
          <cell r="H2148" t="str">
            <v/>
          </cell>
        </row>
        <row r="2149">
          <cell r="H2149" t="str">
            <v/>
          </cell>
        </row>
        <row r="2150">
          <cell r="H2150" t="str">
            <v/>
          </cell>
        </row>
        <row r="2151">
          <cell r="H2151" t="str">
            <v/>
          </cell>
        </row>
        <row r="2152">
          <cell r="H2152" t="str">
            <v/>
          </cell>
        </row>
        <row r="2153">
          <cell r="H2153" t="str">
            <v/>
          </cell>
        </row>
        <row r="2154">
          <cell r="H2154" t="str">
            <v/>
          </cell>
        </row>
        <row r="2155">
          <cell r="H2155" t="str">
            <v/>
          </cell>
        </row>
        <row r="2156">
          <cell r="H2156" t="str">
            <v/>
          </cell>
        </row>
        <row r="2157">
          <cell r="H2157" t="str">
            <v/>
          </cell>
        </row>
        <row r="2158">
          <cell r="H2158" t="str">
            <v/>
          </cell>
        </row>
        <row r="2159">
          <cell r="H2159" t="str">
            <v/>
          </cell>
        </row>
        <row r="2160">
          <cell r="H2160" t="str">
            <v/>
          </cell>
        </row>
        <row r="2161">
          <cell r="H2161" t="str">
            <v/>
          </cell>
        </row>
        <row r="2162">
          <cell r="H2162" t="str">
            <v/>
          </cell>
        </row>
        <row r="2163">
          <cell r="H2163" t="str">
            <v/>
          </cell>
        </row>
        <row r="2164">
          <cell r="H2164" t="str">
            <v/>
          </cell>
        </row>
        <row r="2165">
          <cell r="H2165" t="str">
            <v/>
          </cell>
        </row>
        <row r="2166">
          <cell r="H2166" t="str">
            <v/>
          </cell>
        </row>
        <row r="2167">
          <cell r="H2167" t="str">
            <v/>
          </cell>
        </row>
        <row r="2168">
          <cell r="H2168" t="str">
            <v/>
          </cell>
        </row>
        <row r="2169">
          <cell r="H2169" t="str">
            <v/>
          </cell>
        </row>
        <row r="2170">
          <cell r="H2170" t="str">
            <v/>
          </cell>
        </row>
        <row r="2171">
          <cell r="H2171" t="str">
            <v/>
          </cell>
        </row>
        <row r="2172">
          <cell r="H2172" t="str">
            <v/>
          </cell>
        </row>
        <row r="2173">
          <cell r="H2173" t="str">
            <v/>
          </cell>
        </row>
        <row r="2174">
          <cell r="H2174" t="str">
            <v/>
          </cell>
        </row>
        <row r="2175">
          <cell r="H2175" t="str">
            <v/>
          </cell>
        </row>
        <row r="2176">
          <cell r="H2176" t="str">
            <v/>
          </cell>
        </row>
        <row r="2177">
          <cell r="H2177" t="str">
            <v/>
          </cell>
        </row>
        <row r="2178">
          <cell r="H2178" t="str">
            <v/>
          </cell>
        </row>
        <row r="2179">
          <cell r="H2179" t="str">
            <v/>
          </cell>
        </row>
        <row r="2180">
          <cell r="H2180" t="str">
            <v/>
          </cell>
        </row>
        <row r="2181">
          <cell r="H2181" t="str">
            <v/>
          </cell>
        </row>
        <row r="2182">
          <cell r="H2182" t="str">
            <v/>
          </cell>
        </row>
        <row r="2183">
          <cell r="H2183" t="str">
            <v/>
          </cell>
        </row>
        <row r="2184">
          <cell r="H2184" t="str">
            <v/>
          </cell>
        </row>
        <row r="2185">
          <cell r="H2185" t="str">
            <v/>
          </cell>
        </row>
        <row r="2186">
          <cell r="H2186" t="str">
            <v/>
          </cell>
        </row>
        <row r="2187">
          <cell r="H2187" t="str">
            <v/>
          </cell>
        </row>
        <row r="2188">
          <cell r="H2188" t="str">
            <v/>
          </cell>
        </row>
        <row r="2189">
          <cell r="H2189" t="str">
            <v/>
          </cell>
        </row>
        <row r="2190">
          <cell r="H2190" t="str">
            <v/>
          </cell>
        </row>
        <row r="2191">
          <cell r="H2191" t="str">
            <v/>
          </cell>
        </row>
        <row r="2192">
          <cell r="H2192" t="str">
            <v/>
          </cell>
        </row>
        <row r="2193">
          <cell r="H2193" t="str">
            <v/>
          </cell>
        </row>
        <row r="2194">
          <cell r="H2194" t="str">
            <v/>
          </cell>
        </row>
        <row r="2195">
          <cell r="H2195" t="str">
            <v/>
          </cell>
        </row>
        <row r="2196">
          <cell r="H2196" t="str">
            <v/>
          </cell>
        </row>
        <row r="2197">
          <cell r="H2197" t="str">
            <v/>
          </cell>
        </row>
        <row r="2198">
          <cell r="H2198" t="str">
            <v/>
          </cell>
        </row>
        <row r="2199">
          <cell r="H2199" t="str">
            <v/>
          </cell>
        </row>
        <row r="2200">
          <cell r="H2200" t="str">
            <v/>
          </cell>
        </row>
        <row r="2201">
          <cell r="H2201" t="str">
            <v/>
          </cell>
        </row>
        <row r="2202">
          <cell r="H2202" t="str">
            <v/>
          </cell>
        </row>
        <row r="2203">
          <cell r="H2203" t="str">
            <v/>
          </cell>
        </row>
        <row r="2204">
          <cell r="H2204" t="str">
            <v/>
          </cell>
        </row>
        <row r="2205">
          <cell r="H2205" t="str">
            <v/>
          </cell>
        </row>
        <row r="2206">
          <cell r="H2206" t="str">
            <v/>
          </cell>
        </row>
        <row r="2207">
          <cell r="H2207" t="str">
            <v/>
          </cell>
        </row>
        <row r="2208">
          <cell r="H2208" t="str">
            <v/>
          </cell>
        </row>
        <row r="2209">
          <cell r="H2209" t="str">
            <v/>
          </cell>
        </row>
        <row r="2210">
          <cell r="H2210" t="str">
            <v/>
          </cell>
        </row>
        <row r="2211">
          <cell r="H2211" t="str">
            <v/>
          </cell>
        </row>
        <row r="2212">
          <cell r="H2212" t="str">
            <v/>
          </cell>
        </row>
        <row r="2213">
          <cell r="H2213" t="str">
            <v/>
          </cell>
        </row>
        <row r="2214">
          <cell r="H2214" t="str">
            <v/>
          </cell>
        </row>
        <row r="2215">
          <cell r="H2215" t="str">
            <v/>
          </cell>
        </row>
        <row r="2216">
          <cell r="H2216" t="str">
            <v/>
          </cell>
        </row>
        <row r="2217">
          <cell r="H2217" t="str">
            <v/>
          </cell>
        </row>
        <row r="2218">
          <cell r="H2218" t="str">
            <v/>
          </cell>
        </row>
        <row r="2219">
          <cell r="H2219" t="str">
            <v/>
          </cell>
        </row>
        <row r="2220">
          <cell r="H2220" t="str">
            <v/>
          </cell>
        </row>
        <row r="2221">
          <cell r="H2221" t="str">
            <v/>
          </cell>
        </row>
        <row r="2222">
          <cell r="H2222" t="str">
            <v/>
          </cell>
        </row>
        <row r="2223">
          <cell r="H2223" t="str">
            <v/>
          </cell>
        </row>
        <row r="2224">
          <cell r="H2224" t="str">
            <v/>
          </cell>
        </row>
        <row r="2225">
          <cell r="H2225" t="str">
            <v/>
          </cell>
        </row>
        <row r="2226">
          <cell r="H2226" t="str">
            <v/>
          </cell>
        </row>
        <row r="2227">
          <cell r="H2227" t="str">
            <v/>
          </cell>
        </row>
        <row r="2228">
          <cell r="H2228" t="str">
            <v/>
          </cell>
        </row>
        <row r="2229">
          <cell r="H2229" t="str">
            <v/>
          </cell>
        </row>
        <row r="2230">
          <cell r="H2230" t="str">
            <v/>
          </cell>
        </row>
        <row r="2231">
          <cell r="H2231" t="str">
            <v/>
          </cell>
        </row>
        <row r="2232">
          <cell r="H2232" t="str">
            <v/>
          </cell>
        </row>
        <row r="2233">
          <cell r="H2233" t="str">
            <v/>
          </cell>
        </row>
        <row r="2234">
          <cell r="H2234" t="str">
            <v/>
          </cell>
        </row>
        <row r="2235">
          <cell r="H2235" t="str">
            <v/>
          </cell>
        </row>
        <row r="2236">
          <cell r="H2236" t="str">
            <v/>
          </cell>
        </row>
        <row r="2237">
          <cell r="H2237" t="str">
            <v/>
          </cell>
        </row>
        <row r="2238">
          <cell r="H2238" t="str">
            <v/>
          </cell>
        </row>
        <row r="2239">
          <cell r="H2239" t="str">
            <v/>
          </cell>
        </row>
        <row r="2240">
          <cell r="H2240" t="str">
            <v/>
          </cell>
        </row>
        <row r="2241">
          <cell r="H2241" t="str">
            <v/>
          </cell>
        </row>
        <row r="2242">
          <cell r="H2242" t="str">
            <v/>
          </cell>
        </row>
        <row r="2243">
          <cell r="H2243" t="str">
            <v/>
          </cell>
        </row>
        <row r="2244">
          <cell r="H2244" t="str">
            <v/>
          </cell>
        </row>
        <row r="2245">
          <cell r="H2245" t="str">
            <v/>
          </cell>
        </row>
        <row r="2246">
          <cell r="H2246" t="str">
            <v/>
          </cell>
        </row>
        <row r="2247">
          <cell r="H2247" t="str">
            <v/>
          </cell>
        </row>
        <row r="2248">
          <cell r="H2248" t="str">
            <v/>
          </cell>
        </row>
        <row r="2249">
          <cell r="H2249" t="str">
            <v/>
          </cell>
        </row>
        <row r="2250">
          <cell r="H2250" t="str">
            <v/>
          </cell>
        </row>
        <row r="2251">
          <cell r="H2251" t="str">
            <v/>
          </cell>
        </row>
        <row r="2252">
          <cell r="H2252" t="str">
            <v/>
          </cell>
        </row>
        <row r="2253">
          <cell r="H2253" t="str">
            <v/>
          </cell>
        </row>
        <row r="2254">
          <cell r="H2254" t="str">
            <v/>
          </cell>
        </row>
        <row r="2255">
          <cell r="H2255" t="str">
            <v/>
          </cell>
        </row>
        <row r="2256">
          <cell r="H2256" t="str">
            <v/>
          </cell>
        </row>
        <row r="2257">
          <cell r="H2257" t="str">
            <v/>
          </cell>
        </row>
        <row r="2258">
          <cell r="H2258" t="str">
            <v/>
          </cell>
        </row>
        <row r="2259">
          <cell r="H2259" t="str">
            <v/>
          </cell>
        </row>
        <row r="2260">
          <cell r="H2260" t="str">
            <v/>
          </cell>
        </row>
        <row r="2261">
          <cell r="H2261" t="str">
            <v/>
          </cell>
        </row>
        <row r="2262">
          <cell r="H2262" t="str">
            <v/>
          </cell>
        </row>
        <row r="2263">
          <cell r="H2263" t="str">
            <v/>
          </cell>
        </row>
        <row r="2264">
          <cell r="H2264" t="str">
            <v/>
          </cell>
        </row>
        <row r="2265">
          <cell r="H2265" t="str">
            <v/>
          </cell>
        </row>
        <row r="2266">
          <cell r="H2266" t="str">
            <v/>
          </cell>
        </row>
        <row r="2267">
          <cell r="H2267" t="str">
            <v/>
          </cell>
        </row>
        <row r="2268">
          <cell r="H2268" t="str">
            <v/>
          </cell>
        </row>
        <row r="2269">
          <cell r="H2269" t="str">
            <v/>
          </cell>
        </row>
        <row r="2270">
          <cell r="H2270" t="str">
            <v/>
          </cell>
        </row>
        <row r="2271">
          <cell r="H2271" t="str">
            <v/>
          </cell>
        </row>
        <row r="2272">
          <cell r="H2272" t="str">
            <v/>
          </cell>
        </row>
        <row r="2273">
          <cell r="H2273" t="str">
            <v/>
          </cell>
        </row>
        <row r="2274">
          <cell r="H2274" t="str">
            <v/>
          </cell>
        </row>
        <row r="2275">
          <cell r="H2275" t="str">
            <v/>
          </cell>
        </row>
        <row r="2276">
          <cell r="H2276" t="str">
            <v/>
          </cell>
        </row>
        <row r="2277">
          <cell r="H2277" t="str">
            <v/>
          </cell>
        </row>
        <row r="2278">
          <cell r="H2278" t="str">
            <v/>
          </cell>
        </row>
        <row r="2279">
          <cell r="H2279" t="str">
            <v/>
          </cell>
        </row>
        <row r="2280">
          <cell r="H2280" t="str">
            <v/>
          </cell>
        </row>
        <row r="2281">
          <cell r="H2281" t="str">
            <v/>
          </cell>
        </row>
        <row r="2282">
          <cell r="H2282" t="str">
            <v/>
          </cell>
        </row>
        <row r="2283">
          <cell r="H2283" t="str">
            <v/>
          </cell>
        </row>
        <row r="2284">
          <cell r="H2284" t="str">
            <v/>
          </cell>
        </row>
        <row r="2285">
          <cell r="H2285" t="str">
            <v/>
          </cell>
        </row>
        <row r="2286">
          <cell r="H2286" t="str">
            <v/>
          </cell>
        </row>
        <row r="2287">
          <cell r="H2287" t="str">
            <v/>
          </cell>
        </row>
        <row r="2288">
          <cell r="H2288" t="str">
            <v/>
          </cell>
        </row>
        <row r="2289">
          <cell r="H2289" t="str">
            <v/>
          </cell>
        </row>
        <row r="2290">
          <cell r="H2290" t="str">
            <v/>
          </cell>
        </row>
        <row r="2291">
          <cell r="H2291" t="str">
            <v/>
          </cell>
        </row>
        <row r="2292">
          <cell r="H2292" t="str">
            <v/>
          </cell>
        </row>
        <row r="2293">
          <cell r="H2293" t="str">
            <v/>
          </cell>
        </row>
        <row r="2294">
          <cell r="H2294" t="str">
            <v/>
          </cell>
        </row>
        <row r="2295">
          <cell r="H2295" t="str">
            <v/>
          </cell>
        </row>
        <row r="2296">
          <cell r="H2296" t="str">
            <v/>
          </cell>
        </row>
        <row r="2297">
          <cell r="H2297" t="str">
            <v/>
          </cell>
        </row>
        <row r="2298">
          <cell r="H2298" t="str">
            <v/>
          </cell>
        </row>
        <row r="2299">
          <cell r="H2299" t="str">
            <v/>
          </cell>
        </row>
        <row r="2300">
          <cell r="H2300" t="str">
            <v/>
          </cell>
        </row>
        <row r="2301">
          <cell r="H2301" t="str">
            <v/>
          </cell>
        </row>
        <row r="2302">
          <cell r="H2302" t="str">
            <v/>
          </cell>
        </row>
        <row r="2303">
          <cell r="H2303" t="str">
            <v/>
          </cell>
        </row>
        <row r="2304">
          <cell r="H2304" t="str">
            <v/>
          </cell>
        </row>
        <row r="2305">
          <cell r="H2305" t="str">
            <v/>
          </cell>
        </row>
        <row r="2306">
          <cell r="H2306" t="str">
            <v/>
          </cell>
        </row>
        <row r="2307">
          <cell r="H2307" t="str">
            <v/>
          </cell>
        </row>
        <row r="2308">
          <cell r="H2308" t="str">
            <v/>
          </cell>
        </row>
        <row r="2309">
          <cell r="H2309" t="str">
            <v/>
          </cell>
        </row>
        <row r="2310">
          <cell r="H2310" t="str">
            <v/>
          </cell>
        </row>
        <row r="2311">
          <cell r="H2311" t="str">
            <v/>
          </cell>
        </row>
        <row r="2312">
          <cell r="H2312" t="str">
            <v/>
          </cell>
        </row>
        <row r="2313">
          <cell r="H2313" t="str">
            <v/>
          </cell>
        </row>
        <row r="2314">
          <cell r="H2314" t="str">
            <v/>
          </cell>
        </row>
        <row r="2315">
          <cell r="H2315" t="str">
            <v/>
          </cell>
        </row>
        <row r="2316">
          <cell r="H2316" t="str">
            <v/>
          </cell>
        </row>
        <row r="2317">
          <cell r="H2317" t="str">
            <v/>
          </cell>
        </row>
        <row r="2318">
          <cell r="H2318" t="str">
            <v/>
          </cell>
        </row>
        <row r="2319">
          <cell r="H2319" t="str">
            <v/>
          </cell>
        </row>
        <row r="2320">
          <cell r="H2320" t="str">
            <v/>
          </cell>
        </row>
        <row r="2321">
          <cell r="H2321" t="str">
            <v/>
          </cell>
        </row>
        <row r="2322">
          <cell r="H2322" t="str">
            <v/>
          </cell>
        </row>
        <row r="2323">
          <cell r="H2323" t="str">
            <v/>
          </cell>
        </row>
        <row r="2324">
          <cell r="H2324" t="str">
            <v/>
          </cell>
        </row>
        <row r="2325">
          <cell r="H2325" t="str">
            <v/>
          </cell>
        </row>
        <row r="2326">
          <cell r="H2326" t="str">
            <v/>
          </cell>
        </row>
        <row r="2327">
          <cell r="H2327" t="str">
            <v/>
          </cell>
        </row>
        <row r="2328">
          <cell r="H2328" t="str">
            <v/>
          </cell>
        </row>
        <row r="2329">
          <cell r="H2329" t="str">
            <v/>
          </cell>
        </row>
        <row r="2330">
          <cell r="H2330" t="str">
            <v/>
          </cell>
        </row>
        <row r="2331">
          <cell r="H2331" t="str">
            <v/>
          </cell>
        </row>
        <row r="2332">
          <cell r="H2332" t="str">
            <v/>
          </cell>
        </row>
        <row r="2333">
          <cell r="H2333" t="str">
            <v/>
          </cell>
        </row>
        <row r="2334">
          <cell r="H2334" t="str">
            <v/>
          </cell>
        </row>
        <row r="2335">
          <cell r="H2335" t="str">
            <v/>
          </cell>
        </row>
        <row r="2336">
          <cell r="H2336" t="str">
            <v/>
          </cell>
        </row>
        <row r="2337">
          <cell r="H2337" t="str">
            <v/>
          </cell>
        </row>
        <row r="2338">
          <cell r="H2338" t="str">
            <v/>
          </cell>
        </row>
        <row r="2339">
          <cell r="H2339" t="str">
            <v/>
          </cell>
        </row>
        <row r="2340">
          <cell r="H2340" t="str">
            <v/>
          </cell>
        </row>
        <row r="2341">
          <cell r="H2341" t="str">
            <v/>
          </cell>
        </row>
        <row r="2342">
          <cell r="H2342" t="str">
            <v/>
          </cell>
        </row>
        <row r="2343">
          <cell r="H2343" t="str">
            <v/>
          </cell>
        </row>
        <row r="2344">
          <cell r="H2344" t="str">
            <v/>
          </cell>
        </row>
        <row r="2345">
          <cell r="H2345" t="str">
            <v/>
          </cell>
        </row>
        <row r="2346">
          <cell r="H2346" t="str">
            <v/>
          </cell>
        </row>
        <row r="2347">
          <cell r="H2347" t="str">
            <v/>
          </cell>
        </row>
        <row r="2348">
          <cell r="H2348" t="str">
            <v/>
          </cell>
        </row>
        <row r="2349">
          <cell r="H2349" t="str">
            <v/>
          </cell>
        </row>
        <row r="2350">
          <cell r="H2350" t="str">
            <v/>
          </cell>
        </row>
        <row r="2351">
          <cell r="H2351" t="str">
            <v/>
          </cell>
        </row>
        <row r="2352">
          <cell r="H2352" t="str">
            <v/>
          </cell>
        </row>
        <row r="2353">
          <cell r="H2353" t="str">
            <v/>
          </cell>
        </row>
        <row r="2354">
          <cell r="H2354" t="str">
            <v/>
          </cell>
        </row>
        <row r="2355">
          <cell r="H2355" t="str">
            <v/>
          </cell>
        </row>
        <row r="2356">
          <cell r="H2356" t="str">
            <v/>
          </cell>
        </row>
        <row r="2357">
          <cell r="H2357" t="str">
            <v/>
          </cell>
        </row>
        <row r="2358">
          <cell r="H2358" t="str">
            <v/>
          </cell>
        </row>
        <row r="2359">
          <cell r="H2359" t="str">
            <v/>
          </cell>
        </row>
        <row r="2360">
          <cell r="H2360" t="str">
            <v/>
          </cell>
        </row>
        <row r="2361">
          <cell r="H2361" t="str">
            <v/>
          </cell>
        </row>
        <row r="2362">
          <cell r="H2362" t="str">
            <v/>
          </cell>
        </row>
        <row r="2363">
          <cell r="H2363" t="str">
            <v/>
          </cell>
        </row>
        <row r="2364">
          <cell r="H2364" t="str">
            <v/>
          </cell>
        </row>
        <row r="2365">
          <cell r="H2365" t="str">
            <v/>
          </cell>
        </row>
        <row r="2366">
          <cell r="H2366" t="str">
            <v/>
          </cell>
        </row>
        <row r="2367">
          <cell r="H2367" t="str">
            <v/>
          </cell>
        </row>
        <row r="2368">
          <cell r="H2368" t="str">
            <v/>
          </cell>
        </row>
        <row r="2369">
          <cell r="H2369" t="str">
            <v/>
          </cell>
        </row>
        <row r="2370">
          <cell r="H2370" t="str">
            <v/>
          </cell>
        </row>
        <row r="2371">
          <cell r="H2371" t="str">
            <v/>
          </cell>
        </row>
        <row r="2372">
          <cell r="H2372" t="str">
            <v/>
          </cell>
        </row>
        <row r="2373">
          <cell r="H2373" t="str">
            <v/>
          </cell>
        </row>
        <row r="2374">
          <cell r="H2374" t="str">
            <v/>
          </cell>
        </row>
        <row r="2375">
          <cell r="H2375" t="str">
            <v/>
          </cell>
        </row>
        <row r="2376">
          <cell r="H2376" t="str">
            <v/>
          </cell>
        </row>
        <row r="2377">
          <cell r="H2377" t="str">
            <v/>
          </cell>
        </row>
        <row r="2378">
          <cell r="H2378" t="str">
            <v/>
          </cell>
        </row>
        <row r="2379">
          <cell r="H2379" t="str">
            <v/>
          </cell>
        </row>
        <row r="2380">
          <cell r="H2380" t="str">
            <v/>
          </cell>
        </row>
        <row r="2381">
          <cell r="H2381" t="str">
            <v/>
          </cell>
        </row>
        <row r="2382">
          <cell r="H2382" t="str">
            <v/>
          </cell>
        </row>
        <row r="2383">
          <cell r="H2383" t="str">
            <v/>
          </cell>
        </row>
        <row r="2384">
          <cell r="H2384" t="str">
            <v/>
          </cell>
        </row>
        <row r="2385">
          <cell r="H2385" t="str">
            <v/>
          </cell>
        </row>
        <row r="2386">
          <cell r="H2386" t="str">
            <v/>
          </cell>
        </row>
        <row r="2387">
          <cell r="H2387" t="str">
            <v/>
          </cell>
        </row>
        <row r="2388">
          <cell r="H2388" t="str">
            <v/>
          </cell>
        </row>
        <row r="2389">
          <cell r="H2389" t="str">
            <v/>
          </cell>
        </row>
        <row r="2390">
          <cell r="H2390" t="str">
            <v/>
          </cell>
        </row>
        <row r="2391">
          <cell r="H2391" t="str">
            <v/>
          </cell>
        </row>
        <row r="2392">
          <cell r="H2392" t="str">
            <v/>
          </cell>
        </row>
        <row r="2393">
          <cell r="H2393" t="str">
            <v/>
          </cell>
        </row>
        <row r="2394">
          <cell r="H2394" t="str">
            <v/>
          </cell>
        </row>
        <row r="2395">
          <cell r="H2395" t="str">
            <v/>
          </cell>
        </row>
        <row r="2396">
          <cell r="H2396" t="str">
            <v/>
          </cell>
        </row>
        <row r="2397">
          <cell r="H2397" t="str">
            <v/>
          </cell>
        </row>
        <row r="2398">
          <cell r="H2398" t="str">
            <v/>
          </cell>
        </row>
        <row r="2399">
          <cell r="H2399" t="str">
            <v/>
          </cell>
        </row>
        <row r="2400">
          <cell r="H2400" t="str">
            <v/>
          </cell>
        </row>
        <row r="2401">
          <cell r="H2401" t="str">
            <v/>
          </cell>
        </row>
        <row r="2402">
          <cell r="H2402" t="str">
            <v/>
          </cell>
        </row>
        <row r="2403">
          <cell r="H2403" t="str">
            <v/>
          </cell>
        </row>
        <row r="2404">
          <cell r="H2404" t="str">
            <v/>
          </cell>
        </row>
        <row r="2405">
          <cell r="H2405" t="str">
            <v/>
          </cell>
        </row>
        <row r="2406">
          <cell r="H2406" t="str">
            <v/>
          </cell>
        </row>
        <row r="2407">
          <cell r="H2407" t="str">
            <v/>
          </cell>
        </row>
        <row r="2408">
          <cell r="H2408" t="str">
            <v/>
          </cell>
        </row>
        <row r="2409">
          <cell r="H2409" t="str">
            <v/>
          </cell>
        </row>
        <row r="2410">
          <cell r="H2410" t="str">
            <v/>
          </cell>
        </row>
        <row r="2411">
          <cell r="H2411" t="str">
            <v/>
          </cell>
        </row>
        <row r="2412">
          <cell r="H2412" t="str">
            <v/>
          </cell>
        </row>
        <row r="2413">
          <cell r="H2413" t="str">
            <v/>
          </cell>
        </row>
        <row r="2414">
          <cell r="H2414" t="str">
            <v/>
          </cell>
        </row>
        <row r="2415">
          <cell r="H2415" t="str">
            <v/>
          </cell>
        </row>
        <row r="2416">
          <cell r="H2416" t="str">
            <v/>
          </cell>
        </row>
        <row r="2417">
          <cell r="H2417" t="str">
            <v/>
          </cell>
        </row>
        <row r="2418">
          <cell r="H2418" t="str">
            <v/>
          </cell>
        </row>
        <row r="2419">
          <cell r="H2419" t="str">
            <v/>
          </cell>
        </row>
        <row r="2420">
          <cell r="H2420" t="str">
            <v/>
          </cell>
        </row>
        <row r="2421">
          <cell r="H2421" t="str">
            <v/>
          </cell>
        </row>
        <row r="2422">
          <cell r="H2422" t="str">
            <v/>
          </cell>
        </row>
        <row r="2423">
          <cell r="H2423" t="str">
            <v/>
          </cell>
        </row>
        <row r="2424">
          <cell r="H2424" t="str">
            <v/>
          </cell>
        </row>
        <row r="2425">
          <cell r="H2425" t="str">
            <v/>
          </cell>
        </row>
        <row r="2426">
          <cell r="H2426" t="str">
            <v/>
          </cell>
        </row>
        <row r="2427">
          <cell r="H2427" t="str">
            <v/>
          </cell>
        </row>
        <row r="2428">
          <cell r="H2428" t="str">
            <v/>
          </cell>
        </row>
        <row r="2429">
          <cell r="H2429" t="str">
            <v/>
          </cell>
        </row>
        <row r="2430">
          <cell r="H2430" t="str">
            <v/>
          </cell>
        </row>
        <row r="2431">
          <cell r="H2431" t="str">
            <v/>
          </cell>
        </row>
        <row r="2432">
          <cell r="H2432" t="str">
            <v/>
          </cell>
        </row>
        <row r="2433">
          <cell r="H2433" t="str">
            <v/>
          </cell>
        </row>
        <row r="2434">
          <cell r="H2434" t="str">
            <v/>
          </cell>
        </row>
        <row r="2435">
          <cell r="H2435" t="str">
            <v/>
          </cell>
        </row>
        <row r="2436">
          <cell r="H2436" t="str">
            <v/>
          </cell>
        </row>
        <row r="2437">
          <cell r="H2437" t="str">
            <v/>
          </cell>
        </row>
        <row r="2438">
          <cell r="H2438" t="str">
            <v/>
          </cell>
        </row>
        <row r="2439">
          <cell r="H2439" t="str">
            <v/>
          </cell>
        </row>
        <row r="2440">
          <cell r="H2440" t="str">
            <v/>
          </cell>
        </row>
        <row r="2441">
          <cell r="H2441" t="str">
            <v/>
          </cell>
        </row>
        <row r="2442">
          <cell r="H2442" t="str">
            <v/>
          </cell>
        </row>
        <row r="2443">
          <cell r="H2443" t="str">
            <v/>
          </cell>
        </row>
        <row r="2444">
          <cell r="H2444" t="str">
            <v/>
          </cell>
        </row>
        <row r="2445">
          <cell r="H2445" t="str">
            <v/>
          </cell>
        </row>
        <row r="2446">
          <cell r="H2446" t="str">
            <v/>
          </cell>
        </row>
        <row r="2447">
          <cell r="H2447" t="str">
            <v/>
          </cell>
        </row>
        <row r="2448">
          <cell r="H2448" t="str">
            <v/>
          </cell>
        </row>
        <row r="2449">
          <cell r="H2449" t="str">
            <v/>
          </cell>
        </row>
        <row r="2450">
          <cell r="H2450" t="str">
            <v/>
          </cell>
        </row>
        <row r="2451">
          <cell r="H2451" t="str">
            <v/>
          </cell>
        </row>
        <row r="2452">
          <cell r="H2452" t="str">
            <v/>
          </cell>
        </row>
        <row r="2453">
          <cell r="H2453" t="str">
            <v/>
          </cell>
        </row>
        <row r="2454">
          <cell r="H2454" t="str">
            <v/>
          </cell>
        </row>
        <row r="2455">
          <cell r="H2455" t="str">
            <v/>
          </cell>
        </row>
        <row r="2456">
          <cell r="H2456" t="str">
            <v/>
          </cell>
        </row>
        <row r="2457">
          <cell r="H2457" t="str">
            <v/>
          </cell>
        </row>
        <row r="2458">
          <cell r="H2458" t="str">
            <v/>
          </cell>
        </row>
        <row r="2459">
          <cell r="H2459" t="str">
            <v/>
          </cell>
        </row>
        <row r="2460">
          <cell r="H2460" t="str">
            <v/>
          </cell>
        </row>
        <row r="2461">
          <cell r="H2461" t="str">
            <v/>
          </cell>
        </row>
        <row r="2462">
          <cell r="H2462" t="str">
            <v/>
          </cell>
        </row>
        <row r="2463">
          <cell r="H2463" t="str">
            <v/>
          </cell>
        </row>
        <row r="2464">
          <cell r="H2464" t="str">
            <v/>
          </cell>
        </row>
        <row r="2465">
          <cell r="H2465" t="str">
            <v/>
          </cell>
        </row>
        <row r="2466">
          <cell r="H2466" t="str">
            <v/>
          </cell>
        </row>
        <row r="2467">
          <cell r="H2467" t="str">
            <v/>
          </cell>
        </row>
        <row r="2468">
          <cell r="H2468" t="str">
            <v/>
          </cell>
        </row>
        <row r="2469">
          <cell r="H2469" t="str">
            <v/>
          </cell>
        </row>
        <row r="2470">
          <cell r="H2470" t="str">
            <v/>
          </cell>
        </row>
        <row r="2471">
          <cell r="H2471" t="str">
            <v/>
          </cell>
        </row>
        <row r="2472">
          <cell r="H2472" t="str">
            <v/>
          </cell>
        </row>
        <row r="2473">
          <cell r="H2473" t="str">
            <v/>
          </cell>
        </row>
        <row r="2474">
          <cell r="H2474" t="str">
            <v/>
          </cell>
        </row>
        <row r="2475">
          <cell r="H2475" t="str">
            <v/>
          </cell>
        </row>
        <row r="2476">
          <cell r="H2476" t="str">
            <v/>
          </cell>
        </row>
        <row r="2477">
          <cell r="H2477" t="str">
            <v/>
          </cell>
        </row>
        <row r="2478">
          <cell r="H2478" t="str">
            <v/>
          </cell>
        </row>
        <row r="2479">
          <cell r="H2479" t="str">
            <v/>
          </cell>
        </row>
        <row r="2480">
          <cell r="H2480" t="str">
            <v/>
          </cell>
        </row>
        <row r="2481">
          <cell r="H2481" t="str">
            <v/>
          </cell>
        </row>
        <row r="2482">
          <cell r="H2482" t="str">
            <v/>
          </cell>
        </row>
        <row r="2483">
          <cell r="H2483" t="str">
            <v/>
          </cell>
        </row>
        <row r="2484">
          <cell r="H2484" t="str">
            <v/>
          </cell>
        </row>
        <row r="2485">
          <cell r="H2485" t="str">
            <v/>
          </cell>
        </row>
        <row r="2486">
          <cell r="H2486" t="str">
            <v/>
          </cell>
        </row>
        <row r="2487">
          <cell r="H2487" t="str">
            <v/>
          </cell>
        </row>
        <row r="2488">
          <cell r="H2488" t="str">
            <v/>
          </cell>
        </row>
        <row r="2489">
          <cell r="H2489" t="str">
            <v/>
          </cell>
        </row>
        <row r="2490">
          <cell r="H2490" t="str">
            <v/>
          </cell>
        </row>
        <row r="2491">
          <cell r="H2491" t="str">
            <v/>
          </cell>
        </row>
        <row r="2492">
          <cell r="H2492" t="str">
            <v/>
          </cell>
        </row>
        <row r="2493">
          <cell r="H2493" t="str">
            <v/>
          </cell>
        </row>
        <row r="2494">
          <cell r="H2494" t="str">
            <v/>
          </cell>
        </row>
        <row r="2495">
          <cell r="H2495" t="str">
            <v/>
          </cell>
        </row>
        <row r="2496">
          <cell r="H2496" t="str">
            <v/>
          </cell>
        </row>
        <row r="2497">
          <cell r="H2497" t="str">
            <v/>
          </cell>
        </row>
        <row r="2498">
          <cell r="H2498" t="str">
            <v/>
          </cell>
        </row>
        <row r="2499">
          <cell r="H2499" t="str">
            <v/>
          </cell>
        </row>
        <row r="2500">
          <cell r="H2500" t="str">
            <v/>
          </cell>
        </row>
        <row r="2501">
          <cell r="H2501" t="str">
            <v/>
          </cell>
        </row>
        <row r="2502">
          <cell r="H2502" t="str">
            <v/>
          </cell>
        </row>
        <row r="2503">
          <cell r="H2503" t="str">
            <v/>
          </cell>
        </row>
        <row r="2504">
          <cell r="H2504" t="str">
            <v/>
          </cell>
        </row>
        <row r="2505">
          <cell r="H2505" t="str">
            <v/>
          </cell>
        </row>
        <row r="2506">
          <cell r="H2506" t="str">
            <v/>
          </cell>
        </row>
        <row r="2507">
          <cell r="H2507" t="str">
            <v/>
          </cell>
        </row>
        <row r="2508">
          <cell r="H2508" t="str">
            <v/>
          </cell>
        </row>
        <row r="2509">
          <cell r="H2509" t="str">
            <v/>
          </cell>
        </row>
        <row r="2510">
          <cell r="H2510" t="str">
            <v/>
          </cell>
        </row>
        <row r="2511">
          <cell r="H2511" t="str">
            <v/>
          </cell>
        </row>
        <row r="2512">
          <cell r="H2512" t="str">
            <v/>
          </cell>
        </row>
        <row r="2513">
          <cell r="H2513" t="str">
            <v/>
          </cell>
        </row>
        <row r="2514">
          <cell r="H2514" t="str">
            <v/>
          </cell>
        </row>
        <row r="2515">
          <cell r="H2515" t="str">
            <v/>
          </cell>
        </row>
        <row r="2516">
          <cell r="H2516" t="str">
            <v/>
          </cell>
        </row>
        <row r="2517">
          <cell r="H2517" t="str">
            <v/>
          </cell>
        </row>
        <row r="2518">
          <cell r="H2518" t="str">
            <v/>
          </cell>
        </row>
        <row r="2519">
          <cell r="H2519" t="str">
            <v/>
          </cell>
        </row>
        <row r="2520">
          <cell r="H2520" t="str">
            <v/>
          </cell>
        </row>
        <row r="2521">
          <cell r="H2521" t="str">
            <v/>
          </cell>
        </row>
        <row r="2522">
          <cell r="H2522" t="str">
            <v/>
          </cell>
        </row>
        <row r="2523">
          <cell r="H2523" t="str">
            <v/>
          </cell>
        </row>
        <row r="2524">
          <cell r="H2524" t="str">
            <v/>
          </cell>
        </row>
        <row r="2525">
          <cell r="H2525" t="str">
            <v/>
          </cell>
        </row>
        <row r="2526">
          <cell r="H2526" t="str">
            <v/>
          </cell>
        </row>
        <row r="2527">
          <cell r="H2527" t="str">
            <v/>
          </cell>
        </row>
        <row r="2528">
          <cell r="H2528" t="str">
            <v/>
          </cell>
        </row>
        <row r="2529">
          <cell r="H2529" t="str">
            <v/>
          </cell>
        </row>
        <row r="2530">
          <cell r="H2530" t="str">
            <v/>
          </cell>
        </row>
        <row r="2531">
          <cell r="H2531" t="str">
            <v/>
          </cell>
        </row>
        <row r="2532">
          <cell r="H2532" t="str">
            <v/>
          </cell>
        </row>
        <row r="2533">
          <cell r="H2533" t="str">
            <v/>
          </cell>
        </row>
        <row r="2534">
          <cell r="H2534" t="str">
            <v/>
          </cell>
        </row>
        <row r="2535">
          <cell r="H2535" t="str">
            <v/>
          </cell>
        </row>
        <row r="2536">
          <cell r="H2536" t="str">
            <v/>
          </cell>
        </row>
        <row r="2537">
          <cell r="H2537" t="str">
            <v/>
          </cell>
        </row>
        <row r="2538">
          <cell r="H2538" t="str">
            <v/>
          </cell>
        </row>
        <row r="2539">
          <cell r="H2539" t="str">
            <v/>
          </cell>
        </row>
        <row r="2540">
          <cell r="H2540" t="str">
            <v/>
          </cell>
        </row>
        <row r="2541">
          <cell r="H2541" t="str">
            <v/>
          </cell>
        </row>
        <row r="2542">
          <cell r="H2542" t="str">
            <v/>
          </cell>
        </row>
        <row r="2543">
          <cell r="H2543" t="str">
            <v/>
          </cell>
        </row>
        <row r="2544">
          <cell r="H2544" t="str">
            <v/>
          </cell>
        </row>
        <row r="2545">
          <cell r="H2545" t="str">
            <v/>
          </cell>
        </row>
        <row r="2546">
          <cell r="H2546" t="str">
            <v/>
          </cell>
        </row>
        <row r="2547">
          <cell r="H2547" t="str">
            <v/>
          </cell>
        </row>
        <row r="2548">
          <cell r="H2548" t="str">
            <v/>
          </cell>
        </row>
        <row r="2549">
          <cell r="H2549" t="str">
            <v/>
          </cell>
        </row>
        <row r="2550">
          <cell r="H2550" t="str">
            <v/>
          </cell>
        </row>
        <row r="2551">
          <cell r="H2551" t="str">
            <v/>
          </cell>
        </row>
        <row r="2552">
          <cell r="H2552" t="str">
            <v/>
          </cell>
        </row>
        <row r="2553">
          <cell r="H2553" t="str">
            <v/>
          </cell>
        </row>
        <row r="2554">
          <cell r="H2554" t="str">
            <v/>
          </cell>
        </row>
        <row r="2555">
          <cell r="H2555" t="str">
            <v/>
          </cell>
        </row>
        <row r="2556">
          <cell r="H2556" t="str">
            <v/>
          </cell>
        </row>
        <row r="2557">
          <cell r="H2557" t="str">
            <v/>
          </cell>
        </row>
        <row r="2558">
          <cell r="H2558" t="str">
            <v/>
          </cell>
        </row>
        <row r="2559">
          <cell r="H2559" t="str">
            <v/>
          </cell>
        </row>
        <row r="2560">
          <cell r="H2560" t="str">
            <v/>
          </cell>
        </row>
        <row r="2561">
          <cell r="H2561" t="str">
            <v/>
          </cell>
        </row>
        <row r="2562">
          <cell r="H2562" t="str">
            <v/>
          </cell>
        </row>
        <row r="2563">
          <cell r="H2563" t="str">
            <v/>
          </cell>
        </row>
        <row r="2564">
          <cell r="H2564" t="str">
            <v/>
          </cell>
        </row>
        <row r="2565">
          <cell r="H2565" t="str">
            <v/>
          </cell>
        </row>
        <row r="2566">
          <cell r="H2566" t="str">
            <v/>
          </cell>
        </row>
        <row r="2567">
          <cell r="H2567" t="str">
            <v/>
          </cell>
        </row>
        <row r="2568">
          <cell r="H2568" t="str">
            <v/>
          </cell>
        </row>
        <row r="2569">
          <cell r="H2569" t="str">
            <v/>
          </cell>
        </row>
        <row r="2570">
          <cell r="H2570" t="str">
            <v/>
          </cell>
        </row>
        <row r="2571">
          <cell r="H2571" t="str">
            <v/>
          </cell>
        </row>
        <row r="2572">
          <cell r="H2572" t="str">
            <v/>
          </cell>
        </row>
        <row r="2573">
          <cell r="H2573" t="str">
            <v/>
          </cell>
        </row>
        <row r="2574">
          <cell r="H2574" t="str">
            <v/>
          </cell>
        </row>
        <row r="2575">
          <cell r="H2575" t="str">
            <v/>
          </cell>
        </row>
        <row r="2576">
          <cell r="H2576" t="str">
            <v/>
          </cell>
        </row>
        <row r="2577">
          <cell r="H2577" t="str">
            <v/>
          </cell>
        </row>
        <row r="2578">
          <cell r="H2578" t="str">
            <v/>
          </cell>
        </row>
        <row r="2579">
          <cell r="H2579" t="str">
            <v/>
          </cell>
        </row>
        <row r="2580">
          <cell r="H2580" t="str">
            <v/>
          </cell>
        </row>
        <row r="2581">
          <cell r="H2581" t="str">
            <v/>
          </cell>
        </row>
        <row r="2582">
          <cell r="H2582" t="str">
            <v/>
          </cell>
        </row>
        <row r="2583">
          <cell r="H2583" t="str">
            <v/>
          </cell>
        </row>
        <row r="2584">
          <cell r="H2584" t="str">
            <v/>
          </cell>
        </row>
        <row r="2585">
          <cell r="H2585" t="str">
            <v/>
          </cell>
        </row>
        <row r="2586">
          <cell r="H2586" t="str">
            <v/>
          </cell>
        </row>
        <row r="2587">
          <cell r="H2587" t="str">
            <v/>
          </cell>
        </row>
        <row r="2588">
          <cell r="H2588" t="str">
            <v/>
          </cell>
        </row>
        <row r="2589">
          <cell r="H2589" t="str">
            <v/>
          </cell>
        </row>
        <row r="2590">
          <cell r="H2590" t="str">
            <v/>
          </cell>
        </row>
        <row r="2591">
          <cell r="H2591" t="str">
            <v/>
          </cell>
        </row>
        <row r="2592">
          <cell r="H2592" t="str">
            <v/>
          </cell>
        </row>
        <row r="2593">
          <cell r="H2593" t="str">
            <v/>
          </cell>
        </row>
        <row r="2594">
          <cell r="H2594" t="str">
            <v/>
          </cell>
        </row>
        <row r="2595">
          <cell r="H2595" t="str">
            <v/>
          </cell>
        </row>
        <row r="2596">
          <cell r="H2596" t="str">
            <v/>
          </cell>
        </row>
        <row r="2597">
          <cell r="H2597" t="str">
            <v/>
          </cell>
        </row>
        <row r="2598">
          <cell r="H2598" t="str">
            <v/>
          </cell>
        </row>
        <row r="2599">
          <cell r="H2599" t="str">
            <v/>
          </cell>
        </row>
        <row r="2600">
          <cell r="H2600" t="str">
            <v/>
          </cell>
        </row>
        <row r="2601">
          <cell r="H2601" t="str">
            <v/>
          </cell>
        </row>
        <row r="2602">
          <cell r="H2602" t="str">
            <v/>
          </cell>
        </row>
        <row r="2603">
          <cell r="H2603" t="str">
            <v/>
          </cell>
        </row>
        <row r="2604">
          <cell r="H2604" t="str">
            <v/>
          </cell>
        </row>
        <row r="2605">
          <cell r="H2605" t="str">
            <v/>
          </cell>
        </row>
        <row r="2606">
          <cell r="H2606" t="str">
            <v/>
          </cell>
        </row>
        <row r="2607">
          <cell r="H2607" t="str">
            <v/>
          </cell>
        </row>
        <row r="2608">
          <cell r="H2608" t="str">
            <v/>
          </cell>
        </row>
        <row r="2609">
          <cell r="H2609" t="str">
            <v/>
          </cell>
        </row>
        <row r="2610">
          <cell r="H2610" t="str">
            <v/>
          </cell>
        </row>
        <row r="2611">
          <cell r="H2611" t="str">
            <v/>
          </cell>
        </row>
        <row r="2612">
          <cell r="H2612" t="str">
            <v/>
          </cell>
        </row>
        <row r="2613">
          <cell r="H2613" t="str">
            <v/>
          </cell>
        </row>
        <row r="2614">
          <cell r="H2614" t="str">
            <v/>
          </cell>
        </row>
        <row r="2615">
          <cell r="H2615" t="str">
            <v/>
          </cell>
        </row>
        <row r="2616">
          <cell r="H2616" t="str">
            <v/>
          </cell>
        </row>
        <row r="2617">
          <cell r="H2617" t="str">
            <v/>
          </cell>
        </row>
        <row r="2618">
          <cell r="H2618" t="str">
            <v/>
          </cell>
        </row>
        <row r="2619">
          <cell r="H2619" t="str">
            <v/>
          </cell>
        </row>
        <row r="2620">
          <cell r="H2620" t="str">
            <v/>
          </cell>
        </row>
        <row r="2621">
          <cell r="H2621" t="str">
            <v/>
          </cell>
        </row>
        <row r="2622">
          <cell r="H2622" t="str">
            <v/>
          </cell>
        </row>
        <row r="2623">
          <cell r="H2623" t="str">
            <v/>
          </cell>
        </row>
        <row r="2624">
          <cell r="H2624" t="str">
            <v/>
          </cell>
        </row>
        <row r="2625">
          <cell r="H2625" t="str">
            <v/>
          </cell>
        </row>
        <row r="2626">
          <cell r="H2626" t="str">
            <v/>
          </cell>
        </row>
        <row r="2627">
          <cell r="H2627" t="str">
            <v/>
          </cell>
        </row>
        <row r="2628">
          <cell r="H2628" t="str">
            <v/>
          </cell>
        </row>
        <row r="2629">
          <cell r="H2629" t="str">
            <v/>
          </cell>
        </row>
        <row r="2630">
          <cell r="H2630" t="str">
            <v/>
          </cell>
        </row>
        <row r="2631">
          <cell r="H2631" t="str">
            <v/>
          </cell>
        </row>
        <row r="2632">
          <cell r="H2632" t="str">
            <v/>
          </cell>
        </row>
        <row r="2633">
          <cell r="H2633" t="str">
            <v/>
          </cell>
        </row>
        <row r="2634">
          <cell r="H2634" t="str">
            <v/>
          </cell>
        </row>
        <row r="2635">
          <cell r="H2635" t="str">
            <v/>
          </cell>
        </row>
        <row r="2636">
          <cell r="H2636" t="str">
            <v/>
          </cell>
        </row>
        <row r="2637">
          <cell r="H2637" t="str">
            <v/>
          </cell>
        </row>
        <row r="2638">
          <cell r="H2638" t="str">
            <v/>
          </cell>
        </row>
        <row r="2639">
          <cell r="H2639" t="str">
            <v/>
          </cell>
        </row>
        <row r="2640">
          <cell r="H2640" t="str">
            <v/>
          </cell>
        </row>
        <row r="2641">
          <cell r="H2641" t="str">
            <v/>
          </cell>
        </row>
        <row r="2642">
          <cell r="H2642" t="str">
            <v/>
          </cell>
        </row>
        <row r="2643">
          <cell r="H2643" t="str">
            <v/>
          </cell>
        </row>
        <row r="2644">
          <cell r="H2644" t="str">
            <v/>
          </cell>
        </row>
        <row r="2645">
          <cell r="H2645" t="str">
            <v/>
          </cell>
        </row>
        <row r="2646">
          <cell r="H2646" t="str">
            <v/>
          </cell>
        </row>
        <row r="2647">
          <cell r="H2647" t="str">
            <v/>
          </cell>
        </row>
        <row r="2648">
          <cell r="H2648" t="str">
            <v/>
          </cell>
        </row>
        <row r="2649">
          <cell r="H2649" t="str">
            <v/>
          </cell>
        </row>
        <row r="2650">
          <cell r="H2650" t="str">
            <v/>
          </cell>
        </row>
        <row r="2651">
          <cell r="H2651" t="str">
            <v/>
          </cell>
        </row>
        <row r="2652">
          <cell r="H2652" t="str">
            <v/>
          </cell>
        </row>
        <row r="2653">
          <cell r="H2653" t="str">
            <v/>
          </cell>
        </row>
        <row r="2654">
          <cell r="H2654" t="str">
            <v/>
          </cell>
        </row>
        <row r="2655">
          <cell r="H2655" t="str">
            <v/>
          </cell>
        </row>
        <row r="2656">
          <cell r="H2656" t="str">
            <v/>
          </cell>
        </row>
        <row r="2657">
          <cell r="H2657" t="str">
            <v/>
          </cell>
        </row>
        <row r="2658">
          <cell r="H2658" t="str">
            <v/>
          </cell>
        </row>
        <row r="2659">
          <cell r="H2659" t="str">
            <v/>
          </cell>
        </row>
        <row r="2660">
          <cell r="H2660" t="str">
            <v/>
          </cell>
        </row>
        <row r="2661">
          <cell r="H2661" t="str">
            <v/>
          </cell>
        </row>
        <row r="2662">
          <cell r="H2662" t="str">
            <v/>
          </cell>
        </row>
        <row r="2663">
          <cell r="H2663" t="str">
            <v/>
          </cell>
        </row>
        <row r="2664">
          <cell r="H2664" t="str">
            <v/>
          </cell>
        </row>
        <row r="2665">
          <cell r="H2665" t="str">
            <v/>
          </cell>
        </row>
        <row r="2666">
          <cell r="H2666" t="str">
            <v/>
          </cell>
        </row>
        <row r="2667">
          <cell r="H2667" t="str">
            <v/>
          </cell>
        </row>
        <row r="2668">
          <cell r="H2668" t="str">
            <v/>
          </cell>
        </row>
        <row r="2669">
          <cell r="H2669" t="str">
            <v/>
          </cell>
        </row>
        <row r="2670">
          <cell r="H2670" t="str">
            <v/>
          </cell>
        </row>
        <row r="2671">
          <cell r="H2671" t="str">
            <v/>
          </cell>
        </row>
        <row r="2672">
          <cell r="H2672" t="str">
            <v/>
          </cell>
        </row>
        <row r="2673">
          <cell r="H2673" t="str">
            <v/>
          </cell>
        </row>
        <row r="2674">
          <cell r="H2674" t="str">
            <v/>
          </cell>
        </row>
        <row r="2675">
          <cell r="H2675" t="str">
            <v/>
          </cell>
        </row>
        <row r="2676">
          <cell r="H2676" t="str">
            <v/>
          </cell>
        </row>
        <row r="2677">
          <cell r="H2677" t="str">
            <v/>
          </cell>
        </row>
        <row r="2678">
          <cell r="H2678" t="str">
            <v/>
          </cell>
        </row>
        <row r="2679">
          <cell r="H2679" t="str">
            <v/>
          </cell>
        </row>
        <row r="2680">
          <cell r="H2680" t="str">
            <v/>
          </cell>
        </row>
        <row r="2681">
          <cell r="H2681" t="str">
            <v/>
          </cell>
        </row>
        <row r="2682">
          <cell r="H2682" t="str">
            <v/>
          </cell>
        </row>
        <row r="2683">
          <cell r="H2683" t="str">
            <v/>
          </cell>
        </row>
        <row r="2684">
          <cell r="H2684" t="str">
            <v/>
          </cell>
        </row>
        <row r="2685">
          <cell r="H2685" t="str">
            <v/>
          </cell>
        </row>
        <row r="2686">
          <cell r="H2686" t="str">
            <v/>
          </cell>
        </row>
        <row r="2687">
          <cell r="H2687" t="str">
            <v/>
          </cell>
        </row>
        <row r="2688">
          <cell r="H2688" t="str">
            <v/>
          </cell>
        </row>
        <row r="2689">
          <cell r="H2689" t="str">
            <v/>
          </cell>
        </row>
        <row r="2690">
          <cell r="H2690" t="str">
            <v/>
          </cell>
        </row>
        <row r="2691">
          <cell r="H2691" t="str">
            <v/>
          </cell>
        </row>
        <row r="2692">
          <cell r="H2692" t="str">
            <v/>
          </cell>
        </row>
        <row r="2693">
          <cell r="H2693" t="str">
            <v/>
          </cell>
        </row>
        <row r="2694">
          <cell r="H2694" t="str">
            <v/>
          </cell>
        </row>
        <row r="2695">
          <cell r="H2695" t="str">
            <v/>
          </cell>
        </row>
        <row r="2696">
          <cell r="H2696" t="str">
            <v/>
          </cell>
        </row>
        <row r="2697">
          <cell r="H2697" t="str">
            <v/>
          </cell>
        </row>
        <row r="2698">
          <cell r="H2698" t="str">
            <v/>
          </cell>
        </row>
        <row r="2699">
          <cell r="H2699" t="str">
            <v/>
          </cell>
        </row>
        <row r="2700">
          <cell r="H2700" t="str">
            <v/>
          </cell>
        </row>
        <row r="2701">
          <cell r="H2701" t="str">
            <v/>
          </cell>
        </row>
        <row r="2702">
          <cell r="H2702" t="str">
            <v/>
          </cell>
        </row>
        <row r="2703">
          <cell r="H2703" t="str">
            <v/>
          </cell>
        </row>
        <row r="2704">
          <cell r="H2704" t="str">
            <v/>
          </cell>
        </row>
        <row r="2705">
          <cell r="H2705" t="str">
            <v/>
          </cell>
        </row>
        <row r="2706">
          <cell r="H2706" t="str">
            <v/>
          </cell>
        </row>
        <row r="2707">
          <cell r="H2707" t="str">
            <v/>
          </cell>
        </row>
        <row r="2708">
          <cell r="H2708" t="str">
            <v/>
          </cell>
        </row>
        <row r="2709">
          <cell r="H2709" t="str">
            <v/>
          </cell>
        </row>
        <row r="2710">
          <cell r="H2710" t="str">
            <v/>
          </cell>
        </row>
        <row r="2711">
          <cell r="H2711" t="str">
            <v/>
          </cell>
        </row>
        <row r="2712">
          <cell r="H2712" t="str">
            <v/>
          </cell>
        </row>
        <row r="2713">
          <cell r="H2713" t="str">
            <v/>
          </cell>
        </row>
        <row r="2714">
          <cell r="H2714" t="str">
            <v/>
          </cell>
        </row>
        <row r="2715">
          <cell r="H2715" t="str">
            <v/>
          </cell>
        </row>
        <row r="2716">
          <cell r="H2716" t="str">
            <v/>
          </cell>
        </row>
        <row r="2717">
          <cell r="H2717" t="str">
            <v/>
          </cell>
        </row>
        <row r="2718">
          <cell r="H2718" t="str">
            <v/>
          </cell>
        </row>
        <row r="2719">
          <cell r="H2719" t="str">
            <v/>
          </cell>
        </row>
        <row r="2720">
          <cell r="H2720" t="str">
            <v/>
          </cell>
        </row>
        <row r="2721">
          <cell r="H2721" t="str">
            <v/>
          </cell>
        </row>
        <row r="2722">
          <cell r="H2722" t="str">
            <v/>
          </cell>
        </row>
        <row r="2723">
          <cell r="H2723" t="str">
            <v/>
          </cell>
        </row>
        <row r="2724">
          <cell r="H2724" t="str">
            <v/>
          </cell>
        </row>
        <row r="2725">
          <cell r="H2725" t="str">
            <v/>
          </cell>
        </row>
        <row r="2726">
          <cell r="H2726" t="str">
            <v/>
          </cell>
        </row>
        <row r="2727">
          <cell r="H2727" t="str">
            <v/>
          </cell>
        </row>
        <row r="2728">
          <cell r="H2728" t="str">
            <v/>
          </cell>
        </row>
        <row r="2729">
          <cell r="H2729" t="str">
            <v/>
          </cell>
        </row>
        <row r="2730">
          <cell r="H2730" t="str">
            <v/>
          </cell>
        </row>
        <row r="2731">
          <cell r="H2731" t="str">
            <v/>
          </cell>
        </row>
        <row r="2732">
          <cell r="H2732" t="str">
            <v/>
          </cell>
        </row>
        <row r="2733">
          <cell r="H2733" t="str">
            <v/>
          </cell>
        </row>
        <row r="2734">
          <cell r="H2734" t="str">
            <v/>
          </cell>
        </row>
        <row r="2735">
          <cell r="H2735" t="str">
            <v/>
          </cell>
        </row>
        <row r="2736">
          <cell r="H2736" t="str">
            <v/>
          </cell>
        </row>
        <row r="2737">
          <cell r="H2737" t="str">
            <v/>
          </cell>
        </row>
        <row r="2738">
          <cell r="H2738" t="str">
            <v/>
          </cell>
        </row>
        <row r="2739">
          <cell r="H2739" t="str">
            <v/>
          </cell>
        </row>
        <row r="2740">
          <cell r="H2740" t="str">
            <v/>
          </cell>
        </row>
        <row r="2741">
          <cell r="H2741" t="str">
            <v/>
          </cell>
        </row>
        <row r="2742">
          <cell r="H2742" t="str">
            <v/>
          </cell>
        </row>
        <row r="2743">
          <cell r="H2743" t="str">
            <v/>
          </cell>
        </row>
        <row r="2744">
          <cell r="H2744" t="str">
            <v/>
          </cell>
        </row>
        <row r="2745">
          <cell r="H2745" t="str">
            <v/>
          </cell>
        </row>
        <row r="2746">
          <cell r="H2746" t="str">
            <v/>
          </cell>
        </row>
        <row r="2747">
          <cell r="H2747" t="str">
            <v/>
          </cell>
        </row>
        <row r="2748">
          <cell r="H2748" t="str">
            <v/>
          </cell>
        </row>
        <row r="2749">
          <cell r="H2749" t="str">
            <v/>
          </cell>
        </row>
        <row r="2750">
          <cell r="H2750" t="str">
            <v/>
          </cell>
        </row>
        <row r="2751">
          <cell r="H2751" t="str">
            <v/>
          </cell>
        </row>
        <row r="2752">
          <cell r="H2752" t="str">
            <v/>
          </cell>
        </row>
        <row r="2753">
          <cell r="H2753" t="str">
            <v/>
          </cell>
        </row>
        <row r="2754">
          <cell r="H2754" t="str">
            <v/>
          </cell>
        </row>
        <row r="2755">
          <cell r="H2755" t="str">
            <v/>
          </cell>
        </row>
        <row r="2756">
          <cell r="H2756" t="str">
            <v/>
          </cell>
        </row>
        <row r="2757">
          <cell r="H2757" t="str">
            <v/>
          </cell>
        </row>
        <row r="2758">
          <cell r="H2758" t="str">
            <v/>
          </cell>
        </row>
        <row r="2759">
          <cell r="H2759" t="str">
            <v/>
          </cell>
        </row>
        <row r="2760">
          <cell r="H2760" t="str">
            <v/>
          </cell>
        </row>
        <row r="2761">
          <cell r="H2761" t="str">
            <v/>
          </cell>
        </row>
        <row r="2762">
          <cell r="H2762" t="str">
            <v/>
          </cell>
        </row>
        <row r="2763">
          <cell r="H2763" t="str">
            <v/>
          </cell>
        </row>
        <row r="2764">
          <cell r="H2764" t="str">
            <v/>
          </cell>
        </row>
        <row r="2765">
          <cell r="H2765" t="str">
            <v/>
          </cell>
        </row>
        <row r="2766">
          <cell r="H2766" t="str">
            <v/>
          </cell>
        </row>
        <row r="2767">
          <cell r="H2767" t="str">
            <v/>
          </cell>
        </row>
        <row r="2768">
          <cell r="H2768" t="str">
            <v/>
          </cell>
        </row>
        <row r="2769">
          <cell r="H2769" t="str">
            <v/>
          </cell>
        </row>
        <row r="2770">
          <cell r="H2770" t="str">
            <v/>
          </cell>
        </row>
        <row r="2771">
          <cell r="H2771" t="str">
            <v/>
          </cell>
        </row>
        <row r="2772">
          <cell r="H2772" t="str">
            <v/>
          </cell>
        </row>
        <row r="2773">
          <cell r="H2773" t="str">
            <v/>
          </cell>
        </row>
        <row r="2774">
          <cell r="H2774" t="str">
            <v/>
          </cell>
        </row>
        <row r="2775">
          <cell r="H2775" t="str">
            <v/>
          </cell>
        </row>
        <row r="2776">
          <cell r="H2776" t="str">
            <v/>
          </cell>
        </row>
        <row r="2777">
          <cell r="H2777" t="str">
            <v/>
          </cell>
        </row>
        <row r="2778">
          <cell r="H2778" t="str">
            <v/>
          </cell>
        </row>
        <row r="2779">
          <cell r="H2779" t="str">
            <v/>
          </cell>
        </row>
        <row r="2780">
          <cell r="H2780" t="str">
            <v/>
          </cell>
        </row>
        <row r="2781">
          <cell r="H2781" t="str">
            <v/>
          </cell>
        </row>
        <row r="2782">
          <cell r="H2782" t="str">
            <v/>
          </cell>
        </row>
        <row r="2783">
          <cell r="H2783" t="str">
            <v/>
          </cell>
        </row>
        <row r="2784">
          <cell r="H2784" t="str">
            <v/>
          </cell>
        </row>
        <row r="2785">
          <cell r="H2785" t="str">
            <v/>
          </cell>
        </row>
        <row r="2786">
          <cell r="H2786" t="str">
            <v/>
          </cell>
        </row>
        <row r="2787">
          <cell r="H2787" t="str">
            <v/>
          </cell>
        </row>
        <row r="2788">
          <cell r="H2788" t="str">
            <v/>
          </cell>
        </row>
        <row r="2789">
          <cell r="H2789" t="str">
            <v/>
          </cell>
        </row>
        <row r="2790">
          <cell r="H2790" t="str">
            <v/>
          </cell>
        </row>
        <row r="2791">
          <cell r="H2791" t="str">
            <v/>
          </cell>
        </row>
        <row r="2792">
          <cell r="H2792" t="str">
            <v/>
          </cell>
        </row>
        <row r="2793">
          <cell r="H2793" t="str">
            <v/>
          </cell>
        </row>
        <row r="2794">
          <cell r="H2794" t="str">
            <v/>
          </cell>
        </row>
        <row r="2795">
          <cell r="H2795" t="str">
            <v/>
          </cell>
        </row>
        <row r="2796">
          <cell r="H2796" t="str">
            <v/>
          </cell>
        </row>
        <row r="2797">
          <cell r="H2797" t="str">
            <v/>
          </cell>
        </row>
        <row r="2798">
          <cell r="H2798" t="str">
            <v/>
          </cell>
        </row>
        <row r="2799">
          <cell r="H2799" t="str">
            <v/>
          </cell>
        </row>
        <row r="2800">
          <cell r="H2800" t="str">
            <v/>
          </cell>
        </row>
        <row r="2801">
          <cell r="H2801" t="str">
            <v/>
          </cell>
        </row>
        <row r="2802">
          <cell r="H2802" t="str">
            <v/>
          </cell>
        </row>
        <row r="2803">
          <cell r="H2803" t="str">
            <v/>
          </cell>
        </row>
        <row r="2804">
          <cell r="H2804" t="str">
            <v/>
          </cell>
        </row>
        <row r="2805">
          <cell r="H2805" t="str">
            <v/>
          </cell>
        </row>
        <row r="2806">
          <cell r="H2806" t="str">
            <v/>
          </cell>
        </row>
        <row r="2807">
          <cell r="H2807" t="str">
            <v/>
          </cell>
        </row>
        <row r="2808">
          <cell r="H2808" t="str">
            <v/>
          </cell>
        </row>
        <row r="2809">
          <cell r="H2809" t="str">
            <v/>
          </cell>
        </row>
        <row r="2810">
          <cell r="H2810" t="str">
            <v/>
          </cell>
        </row>
        <row r="2811">
          <cell r="H2811" t="str">
            <v/>
          </cell>
        </row>
        <row r="2812">
          <cell r="H2812" t="str">
            <v/>
          </cell>
        </row>
        <row r="2813">
          <cell r="H2813" t="str">
            <v/>
          </cell>
        </row>
        <row r="2814">
          <cell r="H2814" t="str">
            <v/>
          </cell>
        </row>
        <row r="2815">
          <cell r="H2815" t="str">
            <v/>
          </cell>
        </row>
        <row r="2816">
          <cell r="H2816" t="str">
            <v/>
          </cell>
        </row>
        <row r="2817">
          <cell r="H2817" t="str">
            <v/>
          </cell>
        </row>
        <row r="2818">
          <cell r="H2818" t="str">
            <v/>
          </cell>
        </row>
        <row r="2819">
          <cell r="H2819" t="str">
            <v/>
          </cell>
        </row>
        <row r="2820">
          <cell r="H2820" t="str">
            <v/>
          </cell>
        </row>
        <row r="2821">
          <cell r="H2821" t="str">
            <v/>
          </cell>
        </row>
        <row r="2822">
          <cell r="H2822" t="str">
            <v/>
          </cell>
        </row>
        <row r="2823">
          <cell r="H2823" t="str">
            <v/>
          </cell>
        </row>
        <row r="2824">
          <cell r="H2824" t="str">
            <v/>
          </cell>
        </row>
        <row r="2825">
          <cell r="H2825" t="str">
            <v/>
          </cell>
        </row>
        <row r="2826">
          <cell r="H2826" t="str">
            <v/>
          </cell>
        </row>
        <row r="2827">
          <cell r="H2827" t="str">
            <v/>
          </cell>
        </row>
        <row r="2828">
          <cell r="H2828" t="str">
            <v/>
          </cell>
        </row>
        <row r="2829">
          <cell r="H2829" t="str">
            <v/>
          </cell>
        </row>
        <row r="2830">
          <cell r="H2830" t="str">
            <v/>
          </cell>
        </row>
        <row r="2831">
          <cell r="H2831" t="str">
            <v/>
          </cell>
        </row>
        <row r="2832">
          <cell r="H2832" t="str">
            <v/>
          </cell>
        </row>
        <row r="2833">
          <cell r="H2833" t="str">
            <v/>
          </cell>
        </row>
        <row r="2834">
          <cell r="H2834" t="str">
            <v/>
          </cell>
        </row>
        <row r="2835">
          <cell r="H2835" t="str">
            <v/>
          </cell>
        </row>
        <row r="2836">
          <cell r="H2836" t="str">
            <v/>
          </cell>
        </row>
        <row r="2837">
          <cell r="H2837" t="str">
            <v/>
          </cell>
        </row>
        <row r="2838">
          <cell r="H2838" t="str">
            <v/>
          </cell>
        </row>
        <row r="2839">
          <cell r="H2839" t="str">
            <v/>
          </cell>
        </row>
        <row r="2840">
          <cell r="H2840" t="str">
            <v/>
          </cell>
        </row>
        <row r="2841">
          <cell r="H2841" t="str">
            <v/>
          </cell>
        </row>
        <row r="2842">
          <cell r="H2842" t="str">
            <v/>
          </cell>
        </row>
        <row r="2843">
          <cell r="H2843" t="str">
            <v/>
          </cell>
        </row>
        <row r="2844">
          <cell r="H2844" t="str">
            <v/>
          </cell>
        </row>
        <row r="2845">
          <cell r="H2845" t="str">
            <v/>
          </cell>
        </row>
        <row r="2846">
          <cell r="H2846" t="str">
            <v/>
          </cell>
        </row>
        <row r="2847">
          <cell r="H2847" t="str">
            <v/>
          </cell>
        </row>
        <row r="2848">
          <cell r="H2848" t="str">
            <v/>
          </cell>
        </row>
        <row r="2849">
          <cell r="H2849" t="str">
            <v/>
          </cell>
        </row>
        <row r="2850">
          <cell r="H2850" t="str">
            <v/>
          </cell>
        </row>
        <row r="2851">
          <cell r="H2851" t="str">
            <v/>
          </cell>
        </row>
        <row r="2852">
          <cell r="H2852" t="str">
            <v/>
          </cell>
        </row>
        <row r="2853">
          <cell r="H2853" t="str">
            <v/>
          </cell>
        </row>
        <row r="2854">
          <cell r="H2854" t="str">
            <v/>
          </cell>
        </row>
        <row r="2855">
          <cell r="H2855" t="str">
            <v/>
          </cell>
        </row>
        <row r="2856">
          <cell r="H2856" t="str">
            <v/>
          </cell>
        </row>
        <row r="2857">
          <cell r="H2857" t="str">
            <v/>
          </cell>
        </row>
        <row r="2858">
          <cell r="H2858" t="str">
            <v/>
          </cell>
        </row>
        <row r="2859">
          <cell r="H2859" t="str">
            <v/>
          </cell>
        </row>
        <row r="2860">
          <cell r="H2860" t="str">
            <v/>
          </cell>
        </row>
        <row r="2861">
          <cell r="H2861" t="str">
            <v/>
          </cell>
        </row>
        <row r="2862">
          <cell r="H2862" t="str">
            <v/>
          </cell>
        </row>
        <row r="2863">
          <cell r="H2863" t="str">
            <v/>
          </cell>
        </row>
        <row r="2864">
          <cell r="H2864" t="str">
            <v/>
          </cell>
        </row>
        <row r="2865">
          <cell r="H2865" t="str">
            <v/>
          </cell>
        </row>
        <row r="2866">
          <cell r="H2866" t="str">
            <v/>
          </cell>
        </row>
        <row r="2867">
          <cell r="H2867" t="str">
            <v/>
          </cell>
        </row>
        <row r="2868">
          <cell r="H2868" t="str">
            <v/>
          </cell>
        </row>
        <row r="2869">
          <cell r="H2869" t="str">
            <v/>
          </cell>
        </row>
        <row r="2870">
          <cell r="H2870" t="str">
            <v/>
          </cell>
        </row>
        <row r="2871">
          <cell r="H2871" t="str">
            <v/>
          </cell>
        </row>
        <row r="2872">
          <cell r="H2872" t="str">
            <v/>
          </cell>
        </row>
        <row r="2873">
          <cell r="H2873" t="str">
            <v/>
          </cell>
        </row>
        <row r="2874">
          <cell r="H2874" t="str">
            <v/>
          </cell>
        </row>
        <row r="2875">
          <cell r="H2875" t="str">
            <v/>
          </cell>
        </row>
        <row r="2876">
          <cell r="H2876" t="str">
            <v/>
          </cell>
        </row>
        <row r="2877">
          <cell r="H2877" t="str">
            <v/>
          </cell>
        </row>
        <row r="2878">
          <cell r="H2878" t="str">
            <v/>
          </cell>
        </row>
        <row r="2879">
          <cell r="H2879" t="str">
            <v/>
          </cell>
        </row>
        <row r="2880">
          <cell r="H2880" t="str">
            <v/>
          </cell>
        </row>
        <row r="2881">
          <cell r="H2881" t="str">
            <v/>
          </cell>
        </row>
        <row r="2882">
          <cell r="H2882" t="str">
            <v/>
          </cell>
        </row>
        <row r="2883">
          <cell r="H2883" t="str">
            <v/>
          </cell>
        </row>
        <row r="2884">
          <cell r="H2884" t="str">
            <v/>
          </cell>
        </row>
        <row r="2885">
          <cell r="H2885" t="str">
            <v/>
          </cell>
        </row>
        <row r="2886">
          <cell r="H2886" t="str">
            <v/>
          </cell>
        </row>
        <row r="2887">
          <cell r="H2887" t="str">
            <v/>
          </cell>
        </row>
        <row r="2888">
          <cell r="H2888" t="str">
            <v/>
          </cell>
        </row>
        <row r="2889">
          <cell r="H2889" t="str">
            <v/>
          </cell>
        </row>
        <row r="2890">
          <cell r="H2890" t="str">
            <v/>
          </cell>
        </row>
        <row r="2891">
          <cell r="H2891" t="str">
            <v/>
          </cell>
        </row>
        <row r="2892">
          <cell r="H2892" t="str">
            <v/>
          </cell>
        </row>
        <row r="2893">
          <cell r="H2893" t="str">
            <v/>
          </cell>
        </row>
        <row r="2894">
          <cell r="H2894" t="str">
            <v/>
          </cell>
        </row>
        <row r="2895">
          <cell r="H2895" t="str">
            <v/>
          </cell>
        </row>
        <row r="2896">
          <cell r="H2896" t="str">
            <v/>
          </cell>
        </row>
        <row r="2897">
          <cell r="H2897" t="str">
            <v/>
          </cell>
        </row>
        <row r="2898">
          <cell r="H2898" t="str">
            <v/>
          </cell>
        </row>
        <row r="2899">
          <cell r="H2899" t="str">
            <v/>
          </cell>
        </row>
        <row r="2900">
          <cell r="H2900" t="str">
            <v/>
          </cell>
        </row>
        <row r="2901">
          <cell r="H2901" t="str">
            <v/>
          </cell>
        </row>
        <row r="2902">
          <cell r="H2902" t="str">
            <v/>
          </cell>
        </row>
        <row r="2903">
          <cell r="H2903" t="str">
            <v/>
          </cell>
        </row>
        <row r="2904">
          <cell r="H2904" t="str">
            <v/>
          </cell>
        </row>
        <row r="2905">
          <cell r="H2905" t="str">
            <v/>
          </cell>
        </row>
        <row r="2906">
          <cell r="H2906" t="str">
            <v/>
          </cell>
        </row>
        <row r="2907">
          <cell r="H2907" t="str">
            <v/>
          </cell>
        </row>
        <row r="2908">
          <cell r="H2908" t="str">
            <v/>
          </cell>
        </row>
        <row r="2909">
          <cell r="H2909" t="str">
            <v/>
          </cell>
        </row>
        <row r="2910">
          <cell r="H2910" t="str">
            <v/>
          </cell>
        </row>
        <row r="2911">
          <cell r="H2911" t="str">
            <v/>
          </cell>
        </row>
        <row r="2912">
          <cell r="H2912" t="str">
            <v/>
          </cell>
        </row>
        <row r="2913">
          <cell r="H2913" t="str">
            <v/>
          </cell>
        </row>
        <row r="2914">
          <cell r="H2914" t="str">
            <v/>
          </cell>
        </row>
        <row r="2915">
          <cell r="H2915" t="str">
            <v/>
          </cell>
        </row>
        <row r="2916">
          <cell r="H2916" t="str">
            <v/>
          </cell>
        </row>
        <row r="2917">
          <cell r="H2917" t="str">
            <v/>
          </cell>
        </row>
        <row r="2918">
          <cell r="H2918" t="str">
            <v/>
          </cell>
        </row>
        <row r="2919">
          <cell r="H2919" t="str">
            <v/>
          </cell>
        </row>
        <row r="2920">
          <cell r="H2920" t="str">
            <v/>
          </cell>
        </row>
        <row r="2921">
          <cell r="H2921" t="str">
            <v/>
          </cell>
        </row>
        <row r="2922">
          <cell r="H2922" t="str">
            <v/>
          </cell>
        </row>
        <row r="2923">
          <cell r="H2923" t="str">
            <v/>
          </cell>
        </row>
        <row r="2924">
          <cell r="H2924" t="str">
            <v/>
          </cell>
        </row>
        <row r="2925">
          <cell r="H2925" t="str">
            <v/>
          </cell>
        </row>
        <row r="2926">
          <cell r="H2926" t="str">
            <v/>
          </cell>
        </row>
        <row r="2927">
          <cell r="H2927" t="str">
            <v/>
          </cell>
        </row>
        <row r="2928">
          <cell r="H2928" t="str">
            <v/>
          </cell>
        </row>
        <row r="2929">
          <cell r="H2929" t="str">
            <v/>
          </cell>
        </row>
        <row r="2930">
          <cell r="H2930" t="str">
            <v/>
          </cell>
        </row>
        <row r="2931">
          <cell r="H2931" t="str">
            <v/>
          </cell>
        </row>
        <row r="2932">
          <cell r="H2932" t="str">
            <v/>
          </cell>
        </row>
        <row r="2933">
          <cell r="H2933" t="str">
            <v/>
          </cell>
        </row>
        <row r="2934">
          <cell r="H2934" t="str">
            <v/>
          </cell>
        </row>
        <row r="2935">
          <cell r="H2935" t="str">
            <v/>
          </cell>
        </row>
        <row r="2936">
          <cell r="H2936" t="str">
            <v/>
          </cell>
        </row>
        <row r="2937">
          <cell r="H2937" t="str">
            <v/>
          </cell>
        </row>
        <row r="2938">
          <cell r="H2938" t="str">
            <v/>
          </cell>
        </row>
        <row r="2939">
          <cell r="H2939" t="str">
            <v/>
          </cell>
        </row>
        <row r="2940">
          <cell r="H2940" t="str">
            <v/>
          </cell>
        </row>
        <row r="2941">
          <cell r="H2941" t="str">
            <v/>
          </cell>
        </row>
        <row r="2942">
          <cell r="H2942" t="str">
            <v/>
          </cell>
        </row>
        <row r="2943">
          <cell r="H2943" t="str">
            <v/>
          </cell>
        </row>
        <row r="2944">
          <cell r="H2944" t="str">
            <v/>
          </cell>
        </row>
        <row r="2945">
          <cell r="H2945" t="str">
            <v/>
          </cell>
        </row>
        <row r="2946">
          <cell r="H2946" t="str">
            <v/>
          </cell>
        </row>
        <row r="2947">
          <cell r="H2947" t="str">
            <v/>
          </cell>
        </row>
        <row r="2948">
          <cell r="H2948" t="str">
            <v/>
          </cell>
        </row>
        <row r="2949">
          <cell r="H2949" t="str">
            <v/>
          </cell>
        </row>
        <row r="2950">
          <cell r="H2950" t="str">
            <v/>
          </cell>
        </row>
        <row r="2951">
          <cell r="H2951" t="str">
            <v/>
          </cell>
        </row>
        <row r="2952">
          <cell r="H2952" t="str">
            <v/>
          </cell>
        </row>
        <row r="2953">
          <cell r="H2953" t="str">
            <v/>
          </cell>
        </row>
        <row r="2954">
          <cell r="H2954" t="str">
            <v/>
          </cell>
        </row>
        <row r="2955">
          <cell r="H2955" t="str">
            <v/>
          </cell>
        </row>
        <row r="2956">
          <cell r="H2956" t="str">
            <v/>
          </cell>
        </row>
        <row r="2957">
          <cell r="H2957" t="str">
            <v/>
          </cell>
        </row>
        <row r="2958">
          <cell r="H2958" t="str">
            <v/>
          </cell>
        </row>
        <row r="2959">
          <cell r="H2959" t="str">
            <v/>
          </cell>
        </row>
        <row r="2960">
          <cell r="H2960" t="str">
            <v/>
          </cell>
        </row>
        <row r="2961">
          <cell r="H2961" t="str">
            <v/>
          </cell>
        </row>
        <row r="2962">
          <cell r="H2962" t="str">
            <v/>
          </cell>
        </row>
        <row r="2963">
          <cell r="H2963" t="str">
            <v/>
          </cell>
        </row>
        <row r="2964">
          <cell r="H2964" t="str">
            <v/>
          </cell>
        </row>
        <row r="2965">
          <cell r="H2965" t="str">
            <v/>
          </cell>
        </row>
        <row r="2966">
          <cell r="H2966" t="str">
            <v/>
          </cell>
        </row>
        <row r="2967">
          <cell r="H2967" t="str">
            <v/>
          </cell>
        </row>
        <row r="2968">
          <cell r="H2968" t="str">
            <v/>
          </cell>
        </row>
        <row r="2969">
          <cell r="H2969" t="str">
            <v/>
          </cell>
        </row>
        <row r="2970">
          <cell r="H2970" t="str">
            <v/>
          </cell>
        </row>
        <row r="2971">
          <cell r="H2971" t="str">
            <v/>
          </cell>
        </row>
        <row r="2972">
          <cell r="H2972" t="str">
            <v/>
          </cell>
        </row>
        <row r="2973">
          <cell r="H2973" t="str">
            <v/>
          </cell>
        </row>
        <row r="2974">
          <cell r="H2974" t="str">
            <v/>
          </cell>
        </row>
        <row r="2975">
          <cell r="H2975" t="str">
            <v/>
          </cell>
        </row>
        <row r="2976">
          <cell r="H2976" t="str">
            <v/>
          </cell>
        </row>
        <row r="2977">
          <cell r="H2977" t="str">
            <v/>
          </cell>
        </row>
        <row r="2978">
          <cell r="H2978" t="str">
            <v/>
          </cell>
        </row>
        <row r="2979">
          <cell r="H2979" t="str">
            <v/>
          </cell>
        </row>
        <row r="2980">
          <cell r="H2980" t="str">
            <v/>
          </cell>
        </row>
        <row r="2981">
          <cell r="H2981" t="str">
            <v/>
          </cell>
        </row>
        <row r="2982">
          <cell r="H2982" t="str">
            <v/>
          </cell>
        </row>
        <row r="2983">
          <cell r="H2983" t="str">
            <v/>
          </cell>
        </row>
        <row r="2984">
          <cell r="H2984" t="str">
            <v/>
          </cell>
        </row>
        <row r="2985">
          <cell r="H2985" t="str">
            <v/>
          </cell>
        </row>
        <row r="2986">
          <cell r="H2986" t="str">
            <v/>
          </cell>
        </row>
        <row r="2987">
          <cell r="H2987" t="str">
            <v/>
          </cell>
        </row>
        <row r="2988">
          <cell r="H2988" t="str">
            <v/>
          </cell>
        </row>
        <row r="2989">
          <cell r="H2989" t="str">
            <v/>
          </cell>
        </row>
        <row r="2990">
          <cell r="H2990" t="str">
            <v/>
          </cell>
        </row>
        <row r="2991">
          <cell r="H2991" t="str">
            <v/>
          </cell>
        </row>
        <row r="2992">
          <cell r="H2992" t="str">
            <v/>
          </cell>
        </row>
        <row r="2993">
          <cell r="H2993" t="str">
            <v/>
          </cell>
        </row>
        <row r="2994">
          <cell r="H2994" t="str">
            <v/>
          </cell>
        </row>
        <row r="2995">
          <cell r="H2995" t="str">
            <v/>
          </cell>
        </row>
        <row r="2996">
          <cell r="H2996" t="str">
            <v/>
          </cell>
        </row>
        <row r="2997">
          <cell r="H2997" t="str">
            <v/>
          </cell>
        </row>
        <row r="2998">
          <cell r="H2998" t="str">
            <v/>
          </cell>
        </row>
        <row r="2999">
          <cell r="H2999" t="str">
            <v/>
          </cell>
        </row>
        <row r="3000">
          <cell r="H3000" t="str">
            <v/>
          </cell>
        </row>
        <row r="3001">
          <cell r="H3001" t="str">
            <v/>
          </cell>
        </row>
        <row r="3002">
          <cell r="H3002" t="str">
            <v/>
          </cell>
        </row>
        <row r="3003">
          <cell r="H3003" t="str">
            <v/>
          </cell>
        </row>
        <row r="3004">
          <cell r="H3004" t="str">
            <v/>
          </cell>
        </row>
        <row r="3005">
          <cell r="H3005" t="str">
            <v/>
          </cell>
        </row>
        <row r="3006">
          <cell r="H3006" t="str">
            <v/>
          </cell>
        </row>
        <row r="3007">
          <cell r="H3007" t="str">
            <v/>
          </cell>
        </row>
        <row r="3008">
          <cell r="H3008" t="str">
            <v/>
          </cell>
        </row>
        <row r="3009">
          <cell r="H3009" t="str">
            <v/>
          </cell>
        </row>
        <row r="3010">
          <cell r="H3010" t="str">
            <v/>
          </cell>
        </row>
        <row r="3011">
          <cell r="H3011" t="str">
            <v/>
          </cell>
        </row>
        <row r="3012">
          <cell r="H3012" t="str">
            <v/>
          </cell>
        </row>
        <row r="3013">
          <cell r="H3013" t="str">
            <v/>
          </cell>
        </row>
        <row r="3014">
          <cell r="H3014" t="str">
            <v/>
          </cell>
        </row>
        <row r="3015">
          <cell r="H3015" t="str">
            <v/>
          </cell>
        </row>
        <row r="3016">
          <cell r="H3016" t="str">
            <v/>
          </cell>
        </row>
        <row r="3017">
          <cell r="H3017" t="str">
            <v/>
          </cell>
        </row>
        <row r="3018">
          <cell r="H3018" t="str">
            <v/>
          </cell>
        </row>
        <row r="3019">
          <cell r="H3019" t="str">
            <v/>
          </cell>
        </row>
        <row r="3020">
          <cell r="H3020" t="str">
            <v/>
          </cell>
        </row>
        <row r="3021">
          <cell r="H3021" t="str">
            <v/>
          </cell>
        </row>
        <row r="3022">
          <cell r="H3022" t="str">
            <v/>
          </cell>
        </row>
        <row r="3023">
          <cell r="H3023" t="str">
            <v/>
          </cell>
        </row>
        <row r="3024">
          <cell r="H3024" t="str">
            <v/>
          </cell>
        </row>
        <row r="3025">
          <cell r="H3025" t="str">
            <v/>
          </cell>
        </row>
        <row r="3026">
          <cell r="H3026" t="str">
            <v/>
          </cell>
        </row>
        <row r="3027">
          <cell r="H3027" t="str">
            <v/>
          </cell>
        </row>
        <row r="3028">
          <cell r="H3028" t="str">
            <v/>
          </cell>
        </row>
        <row r="3029">
          <cell r="H3029" t="str">
            <v/>
          </cell>
        </row>
        <row r="3030">
          <cell r="H3030" t="str">
            <v/>
          </cell>
        </row>
        <row r="3031">
          <cell r="H3031" t="str">
            <v/>
          </cell>
        </row>
        <row r="3032">
          <cell r="H3032" t="str">
            <v/>
          </cell>
        </row>
        <row r="3033">
          <cell r="H3033" t="str">
            <v/>
          </cell>
        </row>
        <row r="3034">
          <cell r="H3034" t="str">
            <v/>
          </cell>
        </row>
        <row r="3035">
          <cell r="H3035" t="str">
            <v/>
          </cell>
        </row>
        <row r="3036">
          <cell r="H3036" t="str">
            <v/>
          </cell>
        </row>
        <row r="3037">
          <cell r="H3037" t="str">
            <v/>
          </cell>
        </row>
        <row r="3038">
          <cell r="H3038" t="str">
            <v/>
          </cell>
        </row>
        <row r="3039">
          <cell r="H3039" t="str">
            <v/>
          </cell>
        </row>
        <row r="3040">
          <cell r="H3040" t="str">
            <v/>
          </cell>
        </row>
        <row r="3041">
          <cell r="H3041" t="str">
            <v/>
          </cell>
        </row>
        <row r="3042">
          <cell r="H3042" t="str">
            <v/>
          </cell>
        </row>
        <row r="3043">
          <cell r="H3043" t="str">
            <v/>
          </cell>
        </row>
        <row r="3044">
          <cell r="H3044" t="str">
            <v/>
          </cell>
        </row>
        <row r="3045">
          <cell r="H3045" t="str">
            <v/>
          </cell>
        </row>
        <row r="3046">
          <cell r="H3046" t="str">
            <v/>
          </cell>
        </row>
        <row r="3047">
          <cell r="H3047" t="str">
            <v/>
          </cell>
        </row>
        <row r="3048">
          <cell r="H3048" t="str">
            <v/>
          </cell>
        </row>
        <row r="3049">
          <cell r="H3049" t="str">
            <v/>
          </cell>
        </row>
        <row r="3050">
          <cell r="H3050" t="str">
            <v/>
          </cell>
        </row>
        <row r="3051">
          <cell r="H3051" t="str">
            <v/>
          </cell>
        </row>
        <row r="3052">
          <cell r="H3052" t="str">
            <v/>
          </cell>
        </row>
        <row r="3053">
          <cell r="H3053" t="str">
            <v/>
          </cell>
        </row>
        <row r="3054">
          <cell r="H3054" t="str">
            <v/>
          </cell>
        </row>
        <row r="3055">
          <cell r="H3055" t="str">
            <v/>
          </cell>
        </row>
        <row r="3056">
          <cell r="H3056" t="str">
            <v/>
          </cell>
        </row>
        <row r="3057">
          <cell r="H3057" t="str">
            <v/>
          </cell>
        </row>
        <row r="3058">
          <cell r="H3058" t="str">
            <v/>
          </cell>
        </row>
        <row r="3059">
          <cell r="H3059" t="str">
            <v/>
          </cell>
        </row>
        <row r="3060">
          <cell r="H3060" t="str">
            <v/>
          </cell>
        </row>
        <row r="3061">
          <cell r="H3061" t="str">
            <v/>
          </cell>
        </row>
        <row r="3062">
          <cell r="H3062" t="str">
            <v/>
          </cell>
        </row>
        <row r="3063">
          <cell r="H3063" t="str">
            <v/>
          </cell>
        </row>
        <row r="3064">
          <cell r="H3064" t="str">
            <v/>
          </cell>
        </row>
        <row r="3065">
          <cell r="H3065" t="str">
            <v/>
          </cell>
        </row>
        <row r="3066">
          <cell r="H3066" t="str">
            <v/>
          </cell>
        </row>
        <row r="3067">
          <cell r="H3067" t="str">
            <v/>
          </cell>
        </row>
        <row r="3068">
          <cell r="H3068" t="str">
            <v/>
          </cell>
        </row>
        <row r="3069">
          <cell r="H3069" t="str">
            <v/>
          </cell>
        </row>
        <row r="3070">
          <cell r="H3070" t="str">
            <v/>
          </cell>
        </row>
        <row r="3071">
          <cell r="H3071" t="str">
            <v/>
          </cell>
        </row>
        <row r="3072">
          <cell r="H3072" t="str">
            <v/>
          </cell>
        </row>
        <row r="3073">
          <cell r="H3073" t="str">
            <v/>
          </cell>
        </row>
        <row r="3074">
          <cell r="H3074" t="str">
            <v/>
          </cell>
        </row>
        <row r="3075">
          <cell r="H3075" t="str">
            <v/>
          </cell>
        </row>
        <row r="3076">
          <cell r="H3076" t="str">
            <v/>
          </cell>
        </row>
        <row r="3077">
          <cell r="H3077" t="str">
            <v/>
          </cell>
        </row>
        <row r="3078">
          <cell r="H3078" t="str">
            <v/>
          </cell>
        </row>
        <row r="3079">
          <cell r="H3079" t="str">
            <v/>
          </cell>
        </row>
        <row r="3080">
          <cell r="H3080" t="str">
            <v/>
          </cell>
        </row>
        <row r="3081">
          <cell r="H3081" t="str">
            <v/>
          </cell>
        </row>
        <row r="3082">
          <cell r="H3082" t="str">
            <v/>
          </cell>
        </row>
        <row r="3083">
          <cell r="H3083" t="str">
            <v/>
          </cell>
        </row>
        <row r="3084">
          <cell r="H3084" t="str">
            <v/>
          </cell>
        </row>
        <row r="3085">
          <cell r="H3085" t="str">
            <v/>
          </cell>
        </row>
        <row r="3086">
          <cell r="H3086" t="str">
            <v/>
          </cell>
        </row>
        <row r="3087">
          <cell r="H3087" t="str">
            <v/>
          </cell>
        </row>
        <row r="3088">
          <cell r="H3088" t="str">
            <v/>
          </cell>
        </row>
        <row r="3089">
          <cell r="H3089" t="str">
            <v/>
          </cell>
        </row>
        <row r="3090">
          <cell r="H3090" t="str">
            <v/>
          </cell>
        </row>
        <row r="3091">
          <cell r="H3091" t="str">
            <v/>
          </cell>
        </row>
        <row r="3092">
          <cell r="H3092" t="str">
            <v/>
          </cell>
        </row>
        <row r="3093">
          <cell r="H3093" t="str">
            <v/>
          </cell>
        </row>
        <row r="3094">
          <cell r="H3094" t="str">
            <v/>
          </cell>
        </row>
        <row r="3095">
          <cell r="H3095" t="str">
            <v/>
          </cell>
        </row>
        <row r="3096">
          <cell r="H3096" t="str">
            <v/>
          </cell>
        </row>
        <row r="3097">
          <cell r="H3097" t="str">
            <v/>
          </cell>
        </row>
        <row r="3098">
          <cell r="H3098" t="str">
            <v/>
          </cell>
        </row>
        <row r="3099">
          <cell r="H3099" t="str">
            <v/>
          </cell>
        </row>
        <row r="3100">
          <cell r="H3100" t="str">
            <v/>
          </cell>
        </row>
        <row r="3101">
          <cell r="H3101" t="str">
            <v/>
          </cell>
        </row>
        <row r="3102">
          <cell r="H3102" t="str">
            <v/>
          </cell>
        </row>
        <row r="3103">
          <cell r="H3103" t="str">
            <v/>
          </cell>
        </row>
        <row r="3104">
          <cell r="H3104" t="str">
            <v/>
          </cell>
        </row>
        <row r="3105">
          <cell r="H3105" t="str">
            <v/>
          </cell>
        </row>
        <row r="3106">
          <cell r="H3106" t="str">
            <v/>
          </cell>
        </row>
        <row r="3107">
          <cell r="H3107" t="str">
            <v/>
          </cell>
        </row>
        <row r="3108">
          <cell r="H3108" t="str">
            <v/>
          </cell>
        </row>
        <row r="3109">
          <cell r="H3109" t="str">
            <v/>
          </cell>
        </row>
        <row r="3110">
          <cell r="H3110" t="str">
            <v/>
          </cell>
        </row>
        <row r="3111">
          <cell r="H3111" t="str">
            <v/>
          </cell>
        </row>
        <row r="3112">
          <cell r="H3112" t="str">
            <v/>
          </cell>
        </row>
        <row r="3113">
          <cell r="H3113" t="str">
            <v/>
          </cell>
        </row>
        <row r="3114">
          <cell r="H3114" t="str">
            <v/>
          </cell>
        </row>
        <row r="3115">
          <cell r="H3115" t="str">
            <v/>
          </cell>
        </row>
        <row r="3116">
          <cell r="H3116" t="str">
            <v/>
          </cell>
        </row>
        <row r="3117">
          <cell r="H3117" t="str">
            <v/>
          </cell>
        </row>
        <row r="3118">
          <cell r="H3118" t="str">
            <v/>
          </cell>
        </row>
        <row r="3119">
          <cell r="H3119" t="str">
            <v/>
          </cell>
        </row>
        <row r="3120">
          <cell r="H3120" t="str">
            <v/>
          </cell>
        </row>
        <row r="3121">
          <cell r="H3121" t="str">
            <v/>
          </cell>
        </row>
        <row r="3122">
          <cell r="H3122" t="str">
            <v/>
          </cell>
        </row>
        <row r="3123">
          <cell r="H3123" t="str">
            <v/>
          </cell>
        </row>
        <row r="3124">
          <cell r="H3124" t="str">
            <v/>
          </cell>
        </row>
        <row r="3125">
          <cell r="H3125" t="str">
            <v/>
          </cell>
        </row>
        <row r="3126">
          <cell r="H3126" t="str">
            <v/>
          </cell>
        </row>
        <row r="3127">
          <cell r="H3127" t="str">
            <v/>
          </cell>
        </row>
        <row r="3128">
          <cell r="H3128" t="str">
            <v/>
          </cell>
        </row>
        <row r="3129">
          <cell r="H3129" t="str">
            <v/>
          </cell>
        </row>
        <row r="3130">
          <cell r="H3130" t="str">
            <v/>
          </cell>
        </row>
        <row r="3131">
          <cell r="H3131" t="str">
            <v/>
          </cell>
        </row>
        <row r="3132">
          <cell r="H3132" t="str">
            <v/>
          </cell>
        </row>
        <row r="3133">
          <cell r="H3133" t="str">
            <v/>
          </cell>
        </row>
        <row r="3134">
          <cell r="H3134" t="str">
            <v/>
          </cell>
        </row>
        <row r="3135">
          <cell r="H3135" t="str">
            <v/>
          </cell>
        </row>
        <row r="3136">
          <cell r="H3136" t="str">
            <v/>
          </cell>
        </row>
        <row r="3137">
          <cell r="H3137" t="str">
            <v/>
          </cell>
        </row>
        <row r="3138">
          <cell r="H3138" t="str">
            <v/>
          </cell>
        </row>
        <row r="3139">
          <cell r="H3139" t="str">
            <v/>
          </cell>
        </row>
        <row r="3140">
          <cell r="H3140" t="str">
            <v/>
          </cell>
        </row>
        <row r="3141">
          <cell r="H3141" t="str">
            <v/>
          </cell>
        </row>
        <row r="3142">
          <cell r="H3142" t="str">
            <v/>
          </cell>
        </row>
        <row r="3143">
          <cell r="H3143" t="str">
            <v/>
          </cell>
        </row>
        <row r="3144">
          <cell r="H3144" t="str">
            <v/>
          </cell>
        </row>
        <row r="3145">
          <cell r="H3145" t="str">
            <v/>
          </cell>
        </row>
        <row r="3146">
          <cell r="H3146" t="str">
            <v/>
          </cell>
        </row>
        <row r="3147">
          <cell r="H3147" t="str">
            <v/>
          </cell>
        </row>
        <row r="3148">
          <cell r="H3148" t="str">
            <v/>
          </cell>
        </row>
        <row r="3149">
          <cell r="H3149" t="str">
            <v/>
          </cell>
        </row>
        <row r="3150">
          <cell r="H3150" t="str">
            <v/>
          </cell>
        </row>
        <row r="3151">
          <cell r="H3151" t="str">
            <v/>
          </cell>
        </row>
        <row r="3152">
          <cell r="H3152" t="str">
            <v/>
          </cell>
        </row>
        <row r="3153">
          <cell r="H3153" t="str">
            <v/>
          </cell>
        </row>
        <row r="3154">
          <cell r="H3154" t="str">
            <v/>
          </cell>
        </row>
        <row r="3155">
          <cell r="H3155" t="str">
            <v/>
          </cell>
        </row>
        <row r="3156">
          <cell r="H3156" t="str">
            <v/>
          </cell>
        </row>
        <row r="3157">
          <cell r="H3157" t="str">
            <v/>
          </cell>
        </row>
        <row r="3158">
          <cell r="H3158" t="str">
            <v/>
          </cell>
        </row>
        <row r="3159">
          <cell r="H3159" t="str">
            <v/>
          </cell>
        </row>
        <row r="3160">
          <cell r="H3160" t="str">
            <v/>
          </cell>
        </row>
        <row r="3161">
          <cell r="H3161" t="str">
            <v/>
          </cell>
        </row>
        <row r="3162">
          <cell r="H3162" t="str">
            <v/>
          </cell>
        </row>
        <row r="3163">
          <cell r="H3163" t="str">
            <v/>
          </cell>
        </row>
        <row r="3164">
          <cell r="H3164" t="str">
            <v/>
          </cell>
        </row>
        <row r="3165">
          <cell r="H3165" t="str">
            <v/>
          </cell>
        </row>
        <row r="3166">
          <cell r="H3166" t="str">
            <v/>
          </cell>
        </row>
        <row r="3167">
          <cell r="H3167" t="str">
            <v/>
          </cell>
        </row>
        <row r="3168">
          <cell r="H3168" t="str">
            <v/>
          </cell>
        </row>
        <row r="3169">
          <cell r="H3169" t="str">
            <v/>
          </cell>
        </row>
        <row r="3170">
          <cell r="H3170" t="str">
            <v/>
          </cell>
        </row>
        <row r="3171">
          <cell r="H3171" t="str">
            <v/>
          </cell>
        </row>
        <row r="3172">
          <cell r="H3172" t="str">
            <v/>
          </cell>
        </row>
        <row r="3173">
          <cell r="H3173" t="str">
            <v/>
          </cell>
        </row>
        <row r="3174">
          <cell r="H3174" t="str">
            <v/>
          </cell>
        </row>
        <row r="3175">
          <cell r="H3175" t="str">
            <v/>
          </cell>
        </row>
        <row r="3176">
          <cell r="H3176" t="str">
            <v/>
          </cell>
        </row>
        <row r="3177">
          <cell r="H3177" t="str">
            <v/>
          </cell>
        </row>
        <row r="3178">
          <cell r="H3178" t="str">
            <v/>
          </cell>
        </row>
        <row r="3179">
          <cell r="H3179" t="str">
            <v/>
          </cell>
        </row>
        <row r="3180">
          <cell r="H3180" t="str">
            <v/>
          </cell>
        </row>
        <row r="3181">
          <cell r="H3181" t="str">
            <v/>
          </cell>
        </row>
        <row r="3182">
          <cell r="H3182" t="str">
            <v/>
          </cell>
        </row>
        <row r="3183">
          <cell r="H3183" t="str">
            <v/>
          </cell>
        </row>
        <row r="3184">
          <cell r="H3184" t="str">
            <v/>
          </cell>
        </row>
        <row r="3185">
          <cell r="H3185" t="str">
            <v/>
          </cell>
        </row>
        <row r="3186">
          <cell r="H3186" t="str">
            <v/>
          </cell>
        </row>
        <row r="3187">
          <cell r="H3187" t="str">
            <v/>
          </cell>
        </row>
        <row r="3188">
          <cell r="H3188" t="str">
            <v/>
          </cell>
        </row>
        <row r="3189">
          <cell r="H3189" t="str">
            <v/>
          </cell>
        </row>
        <row r="3190">
          <cell r="H3190" t="str">
            <v/>
          </cell>
        </row>
        <row r="3191">
          <cell r="H3191" t="str">
            <v/>
          </cell>
        </row>
        <row r="3192">
          <cell r="H3192" t="str">
            <v/>
          </cell>
        </row>
        <row r="3193">
          <cell r="H3193" t="str">
            <v/>
          </cell>
        </row>
        <row r="3194">
          <cell r="H3194" t="str">
            <v/>
          </cell>
        </row>
        <row r="3195">
          <cell r="H3195" t="str">
            <v/>
          </cell>
        </row>
        <row r="3196">
          <cell r="H3196" t="str">
            <v/>
          </cell>
        </row>
        <row r="3197">
          <cell r="H3197" t="str">
            <v/>
          </cell>
        </row>
        <row r="3198">
          <cell r="H3198" t="str">
            <v/>
          </cell>
        </row>
        <row r="3199">
          <cell r="H3199" t="str">
            <v/>
          </cell>
        </row>
        <row r="3200">
          <cell r="H3200" t="str">
            <v/>
          </cell>
        </row>
        <row r="3201">
          <cell r="H3201" t="str">
            <v/>
          </cell>
        </row>
        <row r="3202">
          <cell r="H3202" t="str">
            <v/>
          </cell>
        </row>
        <row r="3203">
          <cell r="H3203" t="str">
            <v/>
          </cell>
        </row>
        <row r="3204">
          <cell r="H3204" t="str">
            <v/>
          </cell>
        </row>
        <row r="3205">
          <cell r="H3205" t="str">
            <v/>
          </cell>
        </row>
        <row r="3206">
          <cell r="H3206" t="str">
            <v/>
          </cell>
        </row>
        <row r="3207">
          <cell r="H3207" t="str">
            <v/>
          </cell>
        </row>
        <row r="3208">
          <cell r="H3208" t="str">
            <v/>
          </cell>
        </row>
        <row r="3209">
          <cell r="H3209" t="str">
            <v/>
          </cell>
        </row>
        <row r="3210">
          <cell r="H3210" t="str">
            <v/>
          </cell>
        </row>
        <row r="3211">
          <cell r="H3211" t="str">
            <v/>
          </cell>
        </row>
        <row r="3212">
          <cell r="H3212" t="str">
            <v/>
          </cell>
        </row>
        <row r="3213">
          <cell r="H3213" t="str">
            <v/>
          </cell>
        </row>
        <row r="3214">
          <cell r="H3214" t="str">
            <v/>
          </cell>
        </row>
        <row r="3215">
          <cell r="H3215" t="str">
            <v/>
          </cell>
        </row>
        <row r="3216">
          <cell r="H3216" t="str">
            <v/>
          </cell>
        </row>
        <row r="3217">
          <cell r="H3217" t="str">
            <v/>
          </cell>
        </row>
        <row r="3218">
          <cell r="H3218" t="str">
            <v/>
          </cell>
        </row>
        <row r="3219">
          <cell r="H3219" t="str">
            <v/>
          </cell>
        </row>
        <row r="3220">
          <cell r="H3220" t="str">
            <v/>
          </cell>
        </row>
        <row r="3221">
          <cell r="H3221" t="str">
            <v/>
          </cell>
        </row>
        <row r="3222">
          <cell r="H3222" t="str">
            <v/>
          </cell>
        </row>
        <row r="3223">
          <cell r="H3223" t="str">
            <v/>
          </cell>
        </row>
        <row r="3224">
          <cell r="H3224" t="str">
            <v/>
          </cell>
        </row>
        <row r="3225">
          <cell r="H3225" t="str">
            <v/>
          </cell>
        </row>
        <row r="3226">
          <cell r="H3226" t="str">
            <v/>
          </cell>
        </row>
        <row r="3227">
          <cell r="H3227" t="str">
            <v/>
          </cell>
        </row>
        <row r="3228">
          <cell r="H3228" t="str">
            <v/>
          </cell>
        </row>
        <row r="3229">
          <cell r="H3229" t="str">
            <v/>
          </cell>
        </row>
        <row r="3230">
          <cell r="H3230" t="str">
            <v/>
          </cell>
        </row>
        <row r="3231">
          <cell r="H3231" t="str">
            <v/>
          </cell>
        </row>
        <row r="3232">
          <cell r="H3232" t="str">
            <v/>
          </cell>
        </row>
        <row r="3233">
          <cell r="H3233" t="str">
            <v/>
          </cell>
        </row>
        <row r="3234">
          <cell r="H3234" t="str">
            <v/>
          </cell>
        </row>
        <row r="3235">
          <cell r="H3235" t="str">
            <v/>
          </cell>
        </row>
        <row r="3236">
          <cell r="H3236" t="str">
            <v/>
          </cell>
        </row>
        <row r="3237">
          <cell r="H3237" t="str">
            <v/>
          </cell>
        </row>
        <row r="3238">
          <cell r="H3238" t="str">
            <v/>
          </cell>
        </row>
        <row r="3239">
          <cell r="H3239" t="str">
            <v/>
          </cell>
        </row>
        <row r="3240">
          <cell r="H3240" t="str">
            <v/>
          </cell>
        </row>
        <row r="3241">
          <cell r="H3241" t="str">
            <v/>
          </cell>
        </row>
        <row r="3242">
          <cell r="H3242" t="str">
            <v/>
          </cell>
        </row>
        <row r="3243">
          <cell r="H3243" t="str">
            <v/>
          </cell>
        </row>
        <row r="3244">
          <cell r="H3244" t="str">
            <v/>
          </cell>
        </row>
        <row r="3245">
          <cell r="H3245" t="str">
            <v/>
          </cell>
        </row>
        <row r="3246">
          <cell r="H3246" t="str">
            <v/>
          </cell>
        </row>
        <row r="3247">
          <cell r="H3247" t="str">
            <v/>
          </cell>
        </row>
        <row r="3248">
          <cell r="H3248" t="str">
            <v/>
          </cell>
        </row>
        <row r="3249">
          <cell r="H3249" t="str">
            <v/>
          </cell>
        </row>
        <row r="3250">
          <cell r="H3250" t="str">
            <v/>
          </cell>
        </row>
        <row r="3251">
          <cell r="H3251" t="str">
            <v/>
          </cell>
        </row>
        <row r="3252">
          <cell r="H3252" t="str">
            <v/>
          </cell>
        </row>
        <row r="3253">
          <cell r="H3253" t="str">
            <v/>
          </cell>
        </row>
        <row r="3254">
          <cell r="H3254" t="str">
            <v/>
          </cell>
        </row>
        <row r="3255">
          <cell r="H3255" t="str">
            <v/>
          </cell>
        </row>
        <row r="3256">
          <cell r="H3256" t="str">
            <v/>
          </cell>
        </row>
        <row r="3257">
          <cell r="H3257" t="str">
            <v/>
          </cell>
        </row>
        <row r="3258">
          <cell r="H3258" t="str">
            <v/>
          </cell>
        </row>
        <row r="3259">
          <cell r="H3259" t="str">
            <v/>
          </cell>
        </row>
        <row r="3260">
          <cell r="H3260" t="str">
            <v/>
          </cell>
        </row>
        <row r="3261">
          <cell r="H3261" t="str">
            <v/>
          </cell>
        </row>
        <row r="3262">
          <cell r="H3262" t="str">
            <v/>
          </cell>
        </row>
        <row r="3263">
          <cell r="H3263" t="str">
            <v/>
          </cell>
        </row>
        <row r="3264">
          <cell r="H3264" t="str">
            <v/>
          </cell>
        </row>
        <row r="3265">
          <cell r="H3265" t="str">
            <v/>
          </cell>
        </row>
        <row r="3266">
          <cell r="H3266" t="str">
            <v/>
          </cell>
        </row>
        <row r="3267">
          <cell r="H3267" t="str">
            <v/>
          </cell>
        </row>
        <row r="3268">
          <cell r="H3268" t="str">
            <v/>
          </cell>
        </row>
        <row r="3269">
          <cell r="H3269" t="str">
            <v/>
          </cell>
        </row>
        <row r="3270">
          <cell r="H3270" t="str">
            <v/>
          </cell>
        </row>
        <row r="3271">
          <cell r="H3271" t="str">
            <v/>
          </cell>
        </row>
        <row r="3272">
          <cell r="H3272" t="str">
            <v/>
          </cell>
        </row>
        <row r="3273">
          <cell r="H3273" t="str">
            <v/>
          </cell>
        </row>
        <row r="3274">
          <cell r="H3274" t="str">
            <v/>
          </cell>
        </row>
        <row r="3275">
          <cell r="H3275" t="str">
            <v/>
          </cell>
        </row>
        <row r="3276">
          <cell r="H3276" t="str">
            <v/>
          </cell>
        </row>
        <row r="3277">
          <cell r="H3277" t="str">
            <v/>
          </cell>
        </row>
        <row r="3278">
          <cell r="H3278" t="str">
            <v/>
          </cell>
        </row>
        <row r="3279">
          <cell r="H3279" t="str">
            <v/>
          </cell>
        </row>
        <row r="3280">
          <cell r="H3280" t="str">
            <v/>
          </cell>
        </row>
        <row r="3281">
          <cell r="H3281" t="str">
            <v/>
          </cell>
        </row>
        <row r="3282">
          <cell r="H3282" t="str">
            <v/>
          </cell>
        </row>
        <row r="3283">
          <cell r="H3283" t="str">
            <v/>
          </cell>
        </row>
        <row r="3284">
          <cell r="H3284" t="str">
            <v/>
          </cell>
        </row>
        <row r="3285">
          <cell r="H3285" t="str">
            <v/>
          </cell>
        </row>
        <row r="3286">
          <cell r="H3286" t="str">
            <v/>
          </cell>
        </row>
        <row r="3287">
          <cell r="H3287" t="str">
            <v/>
          </cell>
        </row>
        <row r="3288">
          <cell r="H3288" t="str">
            <v/>
          </cell>
        </row>
        <row r="3289">
          <cell r="H3289" t="str">
            <v/>
          </cell>
        </row>
        <row r="3290">
          <cell r="H3290" t="str">
            <v/>
          </cell>
        </row>
        <row r="3291">
          <cell r="H3291" t="str">
            <v/>
          </cell>
        </row>
        <row r="3292">
          <cell r="H3292" t="str">
            <v/>
          </cell>
        </row>
        <row r="3293">
          <cell r="H3293" t="str">
            <v/>
          </cell>
        </row>
        <row r="3294">
          <cell r="H3294" t="str">
            <v/>
          </cell>
        </row>
        <row r="3295">
          <cell r="H3295" t="str">
            <v/>
          </cell>
        </row>
        <row r="3296">
          <cell r="H3296" t="str">
            <v/>
          </cell>
        </row>
        <row r="3297">
          <cell r="H3297" t="str">
            <v/>
          </cell>
        </row>
        <row r="3298">
          <cell r="H3298" t="str">
            <v/>
          </cell>
        </row>
        <row r="3299">
          <cell r="H3299" t="str">
            <v/>
          </cell>
        </row>
        <row r="3300">
          <cell r="H3300" t="str">
            <v/>
          </cell>
        </row>
        <row r="3301">
          <cell r="H3301" t="str">
            <v/>
          </cell>
        </row>
        <row r="3302">
          <cell r="H3302" t="str">
            <v/>
          </cell>
        </row>
        <row r="3303">
          <cell r="H3303" t="str">
            <v/>
          </cell>
        </row>
        <row r="3304">
          <cell r="H3304" t="str">
            <v/>
          </cell>
        </row>
        <row r="3305">
          <cell r="H3305" t="str">
            <v/>
          </cell>
        </row>
        <row r="3306">
          <cell r="H3306" t="str">
            <v/>
          </cell>
        </row>
        <row r="3307">
          <cell r="H3307" t="str">
            <v/>
          </cell>
        </row>
        <row r="3308">
          <cell r="H3308" t="str">
            <v/>
          </cell>
        </row>
        <row r="3309">
          <cell r="H3309" t="str">
            <v/>
          </cell>
        </row>
        <row r="3310">
          <cell r="H3310" t="str">
            <v/>
          </cell>
        </row>
        <row r="3311">
          <cell r="H3311" t="str">
            <v/>
          </cell>
        </row>
        <row r="3312">
          <cell r="H3312" t="str">
            <v/>
          </cell>
        </row>
        <row r="3313">
          <cell r="H3313" t="str">
            <v/>
          </cell>
        </row>
        <row r="3314">
          <cell r="H3314" t="str">
            <v/>
          </cell>
        </row>
        <row r="3315">
          <cell r="H3315" t="str">
            <v/>
          </cell>
        </row>
        <row r="3316">
          <cell r="H3316" t="str">
            <v/>
          </cell>
        </row>
        <row r="3317">
          <cell r="H3317" t="str">
            <v/>
          </cell>
        </row>
        <row r="3318">
          <cell r="H3318" t="str">
            <v/>
          </cell>
        </row>
        <row r="3319">
          <cell r="H3319" t="str">
            <v/>
          </cell>
        </row>
        <row r="3320">
          <cell r="H3320" t="str">
            <v/>
          </cell>
        </row>
        <row r="3321">
          <cell r="H3321" t="str">
            <v/>
          </cell>
        </row>
        <row r="3322">
          <cell r="H3322" t="str">
            <v/>
          </cell>
        </row>
        <row r="3323">
          <cell r="H3323" t="str">
            <v/>
          </cell>
        </row>
        <row r="3324">
          <cell r="H3324" t="str">
            <v/>
          </cell>
        </row>
        <row r="3325">
          <cell r="H3325" t="str">
            <v/>
          </cell>
        </row>
        <row r="3326">
          <cell r="H3326" t="str">
            <v/>
          </cell>
        </row>
        <row r="3327">
          <cell r="H3327" t="str">
            <v/>
          </cell>
        </row>
        <row r="3328">
          <cell r="H3328" t="str">
            <v/>
          </cell>
        </row>
        <row r="3329">
          <cell r="H3329" t="str">
            <v/>
          </cell>
        </row>
        <row r="3330">
          <cell r="H3330" t="str">
            <v/>
          </cell>
        </row>
        <row r="3331">
          <cell r="H3331" t="str">
            <v/>
          </cell>
        </row>
        <row r="3332">
          <cell r="H3332" t="str">
            <v/>
          </cell>
        </row>
        <row r="3333">
          <cell r="H3333" t="str">
            <v/>
          </cell>
        </row>
        <row r="3334">
          <cell r="H3334" t="str">
            <v/>
          </cell>
        </row>
        <row r="3335">
          <cell r="H3335" t="str">
            <v/>
          </cell>
        </row>
        <row r="3336">
          <cell r="H3336" t="str">
            <v/>
          </cell>
        </row>
        <row r="3337">
          <cell r="H3337" t="str">
            <v/>
          </cell>
        </row>
        <row r="3338">
          <cell r="H3338" t="str">
            <v/>
          </cell>
        </row>
        <row r="3339">
          <cell r="H3339" t="str">
            <v/>
          </cell>
        </row>
        <row r="3340">
          <cell r="H3340" t="str">
            <v/>
          </cell>
        </row>
        <row r="3341">
          <cell r="H3341" t="str">
            <v/>
          </cell>
        </row>
        <row r="3342">
          <cell r="H3342" t="str">
            <v/>
          </cell>
        </row>
        <row r="3343">
          <cell r="H3343" t="str">
            <v/>
          </cell>
        </row>
        <row r="3344">
          <cell r="H3344" t="str">
            <v/>
          </cell>
        </row>
        <row r="3345">
          <cell r="H3345" t="str">
            <v/>
          </cell>
        </row>
        <row r="3346">
          <cell r="H3346" t="str">
            <v/>
          </cell>
        </row>
        <row r="3347">
          <cell r="H3347" t="str">
            <v/>
          </cell>
        </row>
        <row r="3348">
          <cell r="H3348" t="str">
            <v/>
          </cell>
        </row>
        <row r="3349">
          <cell r="H3349" t="str">
            <v/>
          </cell>
        </row>
        <row r="3350">
          <cell r="H3350" t="str">
            <v/>
          </cell>
        </row>
        <row r="3351">
          <cell r="H3351" t="str">
            <v/>
          </cell>
        </row>
        <row r="3352">
          <cell r="H3352" t="str">
            <v/>
          </cell>
        </row>
        <row r="3353">
          <cell r="H3353" t="str">
            <v/>
          </cell>
        </row>
        <row r="3354">
          <cell r="H3354" t="str">
            <v/>
          </cell>
        </row>
        <row r="3355">
          <cell r="H3355" t="str">
            <v/>
          </cell>
        </row>
        <row r="3356">
          <cell r="H3356" t="str">
            <v/>
          </cell>
        </row>
        <row r="3357">
          <cell r="H3357" t="str">
            <v/>
          </cell>
        </row>
        <row r="3358">
          <cell r="H3358" t="str">
            <v/>
          </cell>
        </row>
        <row r="3359">
          <cell r="H3359" t="str">
            <v/>
          </cell>
        </row>
        <row r="3360">
          <cell r="H3360" t="str">
            <v/>
          </cell>
        </row>
        <row r="3361">
          <cell r="H3361" t="str">
            <v/>
          </cell>
        </row>
        <row r="3362">
          <cell r="H3362" t="str">
            <v/>
          </cell>
        </row>
        <row r="3363">
          <cell r="H3363" t="str">
            <v/>
          </cell>
        </row>
        <row r="3364">
          <cell r="H3364" t="str">
            <v/>
          </cell>
        </row>
        <row r="3365">
          <cell r="H3365" t="str">
            <v/>
          </cell>
        </row>
        <row r="3366">
          <cell r="H3366" t="str">
            <v/>
          </cell>
        </row>
        <row r="3367">
          <cell r="H3367" t="str">
            <v/>
          </cell>
        </row>
        <row r="3368">
          <cell r="H3368" t="str">
            <v/>
          </cell>
        </row>
        <row r="3369">
          <cell r="H3369" t="str">
            <v/>
          </cell>
        </row>
        <row r="3370">
          <cell r="H3370" t="str">
            <v/>
          </cell>
        </row>
        <row r="3371">
          <cell r="H3371" t="str">
            <v/>
          </cell>
        </row>
        <row r="3372">
          <cell r="H3372" t="str">
            <v/>
          </cell>
        </row>
        <row r="3373">
          <cell r="H3373" t="str">
            <v/>
          </cell>
        </row>
        <row r="3374">
          <cell r="H3374" t="str">
            <v/>
          </cell>
        </row>
        <row r="3375">
          <cell r="H3375" t="str">
            <v/>
          </cell>
        </row>
        <row r="3376">
          <cell r="H3376" t="str">
            <v/>
          </cell>
        </row>
        <row r="3377">
          <cell r="H3377" t="str">
            <v/>
          </cell>
        </row>
        <row r="3378">
          <cell r="H3378" t="str">
            <v/>
          </cell>
        </row>
        <row r="3379">
          <cell r="H3379" t="str">
            <v/>
          </cell>
        </row>
        <row r="3380">
          <cell r="H3380" t="str">
            <v/>
          </cell>
        </row>
        <row r="3381">
          <cell r="H3381" t="str">
            <v/>
          </cell>
        </row>
        <row r="3382">
          <cell r="H3382" t="str">
            <v/>
          </cell>
        </row>
        <row r="3383">
          <cell r="H3383" t="str">
            <v/>
          </cell>
        </row>
        <row r="3384">
          <cell r="H3384" t="str">
            <v/>
          </cell>
        </row>
        <row r="3385">
          <cell r="H3385" t="str">
            <v/>
          </cell>
        </row>
        <row r="3386">
          <cell r="H3386" t="str">
            <v/>
          </cell>
        </row>
        <row r="3387">
          <cell r="H3387" t="str">
            <v/>
          </cell>
        </row>
        <row r="3388">
          <cell r="H3388" t="str">
            <v/>
          </cell>
        </row>
        <row r="3389">
          <cell r="H3389" t="str">
            <v/>
          </cell>
        </row>
        <row r="3390">
          <cell r="H3390" t="str">
            <v/>
          </cell>
        </row>
        <row r="3391">
          <cell r="H3391" t="str">
            <v/>
          </cell>
        </row>
        <row r="3392">
          <cell r="H3392" t="str">
            <v/>
          </cell>
        </row>
        <row r="3393">
          <cell r="H3393" t="str">
            <v/>
          </cell>
        </row>
        <row r="3394">
          <cell r="H3394" t="str">
            <v/>
          </cell>
        </row>
        <row r="3395">
          <cell r="H3395" t="str">
            <v/>
          </cell>
        </row>
        <row r="3396">
          <cell r="H3396" t="str">
            <v/>
          </cell>
        </row>
        <row r="3397">
          <cell r="H3397" t="str">
            <v/>
          </cell>
        </row>
        <row r="3398">
          <cell r="H3398" t="str">
            <v/>
          </cell>
        </row>
        <row r="3399">
          <cell r="H3399" t="str">
            <v/>
          </cell>
        </row>
        <row r="3400">
          <cell r="H3400" t="str">
            <v/>
          </cell>
        </row>
        <row r="3401">
          <cell r="H3401" t="str">
            <v/>
          </cell>
        </row>
        <row r="3402">
          <cell r="H3402" t="str">
            <v/>
          </cell>
        </row>
        <row r="3403">
          <cell r="H3403" t="str">
            <v/>
          </cell>
        </row>
        <row r="3404">
          <cell r="H3404" t="str">
            <v/>
          </cell>
        </row>
        <row r="3405">
          <cell r="H3405" t="str">
            <v/>
          </cell>
        </row>
        <row r="3406">
          <cell r="H3406" t="str">
            <v/>
          </cell>
        </row>
        <row r="3407">
          <cell r="H3407" t="str">
            <v/>
          </cell>
        </row>
        <row r="3408">
          <cell r="H3408" t="str">
            <v/>
          </cell>
        </row>
        <row r="3409">
          <cell r="H3409" t="str">
            <v/>
          </cell>
        </row>
        <row r="3410">
          <cell r="H3410" t="str">
            <v/>
          </cell>
        </row>
        <row r="3411">
          <cell r="H3411" t="str">
            <v/>
          </cell>
        </row>
        <row r="3412">
          <cell r="H3412" t="str">
            <v/>
          </cell>
        </row>
        <row r="3413">
          <cell r="H3413" t="str">
            <v/>
          </cell>
        </row>
        <row r="3414">
          <cell r="H3414" t="str">
            <v/>
          </cell>
        </row>
        <row r="3415">
          <cell r="H3415" t="str">
            <v/>
          </cell>
        </row>
        <row r="3416">
          <cell r="H3416" t="str">
            <v/>
          </cell>
        </row>
        <row r="3417">
          <cell r="H3417" t="str">
            <v/>
          </cell>
        </row>
        <row r="3418">
          <cell r="H3418" t="str">
            <v/>
          </cell>
        </row>
        <row r="3419">
          <cell r="H3419" t="str">
            <v/>
          </cell>
        </row>
        <row r="3420">
          <cell r="H3420" t="str">
            <v/>
          </cell>
        </row>
        <row r="3421">
          <cell r="H3421" t="str">
            <v/>
          </cell>
        </row>
        <row r="3422">
          <cell r="H3422" t="str">
            <v/>
          </cell>
        </row>
        <row r="3423">
          <cell r="H3423" t="str">
            <v/>
          </cell>
        </row>
        <row r="3424">
          <cell r="H3424" t="str">
            <v/>
          </cell>
        </row>
        <row r="3425">
          <cell r="H3425" t="str">
            <v/>
          </cell>
        </row>
        <row r="3426">
          <cell r="H3426" t="str">
            <v/>
          </cell>
        </row>
        <row r="3427">
          <cell r="H3427" t="str">
            <v/>
          </cell>
        </row>
        <row r="3428">
          <cell r="H3428" t="str">
            <v/>
          </cell>
        </row>
        <row r="3429">
          <cell r="H3429" t="str">
            <v/>
          </cell>
        </row>
        <row r="3430">
          <cell r="H3430" t="str">
            <v/>
          </cell>
        </row>
        <row r="3431">
          <cell r="H3431" t="str">
            <v/>
          </cell>
        </row>
        <row r="3432">
          <cell r="H3432" t="str">
            <v/>
          </cell>
        </row>
        <row r="3433">
          <cell r="H3433" t="str">
            <v/>
          </cell>
        </row>
        <row r="3434">
          <cell r="H3434" t="str">
            <v/>
          </cell>
        </row>
        <row r="3435">
          <cell r="H3435" t="str">
            <v/>
          </cell>
        </row>
        <row r="3436">
          <cell r="H3436" t="str">
            <v/>
          </cell>
        </row>
        <row r="3437">
          <cell r="H3437" t="str">
            <v/>
          </cell>
        </row>
        <row r="3438">
          <cell r="H3438" t="str">
            <v/>
          </cell>
        </row>
        <row r="3439">
          <cell r="H3439" t="str">
            <v/>
          </cell>
        </row>
        <row r="3440">
          <cell r="H3440" t="str">
            <v/>
          </cell>
        </row>
        <row r="3441">
          <cell r="H3441" t="str">
            <v/>
          </cell>
        </row>
        <row r="3442">
          <cell r="H3442" t="str">
            <v/>
          </cell>
        </row>
        <row r="3443">
          <cell r="H3443" t="str">
            <v/>
          </cell>
        </row>
        <row r="3444">
          <cell r="H3444" t="str">
            <v/>
          </cell>
        </row>
        <row r="3445">
          <cell r="H3445" t="str">
            <v/>
          </cell>
        </row>
        <row r="3446">
          <cell r="H3446" t="str">
            <v/>
          </cell>
        </row>
        <row r="3447">
          <cell r="H3447" t="str">
            <v/>
          </cell>
        </row>
        <row r="3448">
          <cell r="H3448" t="str">
            <v/>
          </cell>
        </row>
        <row r="3449">
          <cell r="H3449" t="str">
            <v/>
          </cell>
        </row>
        <row r="3450">
          <cell r="H3450" t="str">
            <v/>
          </cell>
        </row>
        <row r="3451">
          <cell r="H3451" t="str">
            <v/>
          </cell>
        </row>
        <row r="3452">
          <cell r="H3452" t="str">
            <v/>
          </cell>
        </row>
        <row r="3453">
          <cell r="H3453" t="str">
            <v/>
          </cell>
        </row>
        <row r="3454">
          <cell r="H3454" t="str">
            <v/>
          </cell>
        </row>
        <row r="3455">
          <cell r="H3455" t="str">
            <v/>
          </cell>
        </row>
        <row r="3456">
          <cell r="H3456" t="str">
            <v/>
          </cell>
        </row>
        <row r="3457">
          <cell r="H3457" t="str">
            <v/>
          </cell>
        </row>
        <row r="3458">
          <cell r="H3458" t="str">
            <v/>
          </cell>
        </row>
        <row r="3459">
          <cell r="H3459" t="str">
            <v/>
          </cell>
        </row>
        <row r="3460">
          <cell r="H3460" t="str">
            <v/>
          </cell>
        </row>
        <row r="3461">
          <cell r="H3461" t="str">
            <v/>
          </cell>
        </row>
        <row r="3462">
          <cell r="H3462" t="str">
            <v/>
          </cell>
        </row>
        <row r="3463">
          <cell r="H3463" t="str">
            <v/>
          </cell>
        </row>
        <row r="3464">
          <cell r="H3464" t="str">
            <v/>
          </cell>
        </row>
        <row r="3465">
          <cell r="H3465" t="str">
            <v/>
          </cell>
        </row>
        <row r="3466">
          <cell r="H3466" t="str">
            <v/>
          </cell>
        </row>
        <row r="3467">
          <cell r="H3467" t="str">
            <v/>
          </cell>
        </row>
        <row r="3468">
          <cell r="H3468" t="str">
            <v/>
          </cell>
        </row>
        <row r="3469">
          <cell r="H3469" t="str">
            <v/>
          </cell>
        </row>
        <row r="3470">
          <cell r="H3470" t="str">
            <v/>
          </cell>
        </row>
        <row r="3471">
          <cell r="H3471" t="str">
            <v/>
          </cell>
        </row>
        <row r="3472">
          <cell r="H3472" t="str">
            <v/>
          </cell>
        </row>
        <row r="3473">
          <cell r="H3473" t="str">
            <v/>
          </cell>
        </row>
        <row r="3474">
          <cell r="H3474" t="str">
            <v/>
          </cell>
        </row>
        <row r="3475">
          <cell r="H3475" t="str">
            <v/>
          </cell>
        </row>
        <row r="3476">
          <cell r="H3476" t="str">
            <v/>
          </cell>
        </row>
        <row r="3477">
          <cell r="H3477" t="str">
            <v/>
          </cell>
        </row>
        <row r="3478">
          <cell r="H3478" t="str">
            <v/>
          </cell>
        </row>
        <row r="3479">
          <cell r="H3479" t="str">
            <v/>
          </cell>
        </row>
        <row r="3480">
          <cell r="H3480" t="str">
            <v/>
          </cell>
        </row>
        <row r="3481">
          <cell r="H3481" t="str">
            <v/>
          </cell>
        </row>
        <row r="3482">
          <cell r="H3482" t="str">
            <v/>
          </cell>
        </row>
        <row r="3483">
          <cell r="H3483" t="str">
            <v/>
          </cell>
        </row>
        <row r="3484">
          <cell r="H3484" t="str">
            <v/>
          </cell>
        </row>
        <row r="3485">
          <cell r="H3485" t="str">
            <v/>
          </cell>
        </row>
        <row r="3486">
          <cell r="H3486" t="str">
            <v/>
          </cell>
        </row>
        <row r="3487">
          <cell r="H3487" t="str">
            <v/>
          </cell>
        </row>
        <row r="3488">
          <cell r="H3488" t="str">
            <v/>
          </cell>
        </row>
        <row r="3489">
          <cell r="H3489" t="str">
            <v/>
          </cell>
        </row>
        <row r="3490">
          <cell r="H3490" t="str">
            <v/>
          </cell>
        </row>
        <row r="3491">
          <cell r="H3491" t="str">
            <v/>
          </cell>
        </row>
        <row r="3492">
          <cell r="H3492" t="str">
            <v/>
          </cell>
        </row>
        <row r="3493">
          <cell r="H3493" t="str">
            <v/>
          </cell>
        </row>
        <row r="3494">
          <cell r="H3494" t="str">
            <v/>
          </cell>
        </row>
        <row r="3495">
          <cell r="H3495" t="str">
            <v/>
          </cell>
        </row>
        <row r="3496">
          <cell r="H3496" t="str">
            <v/>
          </cell>
        </row>
        <row r="3497">
          <cell r="H3497" t="str">
            <v/>
          </cell>
        </row>
        <row r="3498">
          <cell r="H3498" t="str">
            <v/>
          </cell>
        </row>
        <row r="3499">
          <cell r="H3499" t="str">
            <v/>
          </cell>
        </row>
        <row r="3500">
          <cell r="H3500" t="str">
            <v/>
          </cell>
        </row>
        <row r="3501">
          <cell r="H3501" t="str">
            <v/>
          </cell>
        </row>
        <row r="3502">
          <cell r="H3502" t="str">
            <v/>
          </cell>
        </row>
        <row r="3503">
          <cell r="H3503" t="str">
            <v/>
          </cell>
        </row>
        <row r="3504">
          <cell r="H3504" t="str">
            <v/>
          </cell>
        </row>
        <row r="3505">
          <cell r="H3505" t="str">
            <v/>
          </cell>
        </row>
        <row r="3506">
          <cell r="H3506" t="str">
            <v/>
          </cell>
        </row>
        <row r="3507">
          <cell r="H3507" t="str">
            <v/>
          </cell>
        </row>
        <row r="3508">
          <cell r="H3508" t="str">
            <v/>
          </cell>
        </row>
        <row r="3509">
          <cell r="H3509" t="str">
            <v/>
          </cell>
        </row>
        <row r="3510">
          <cell r="H3510" t="str">
            <v/>
          </cell>
        </row>
        <row r="3511">
          <cell r="H3511" t="str">
            <v/>
          </cell>
        </row>
        <row r="3512">
          <cell r="H3512" t="str">
            <v/>
          </cell>
        </row>
        <row r="3513">
          <cell r="H3513" t="str">
            <v/>
          </cell>
        </row>
        <row r="3514">
          <cell r="H3514" t="str">
            <v/>
          </cell>
        </row>
        <row r="3515">
          <cell r="H3515" t="str">
            <v/>
          </cell>
        </row>
        <row r="3516">
          <cell r="H3516" t="str">
            <v/>
          </cell>
        </row>
        <row r="3517">
          <cell r="H3517" t="str">
            <v/>
          </cell>
        </row>
        <row r="3518">
          <cell r="H3518" t="str">
            <v/>
          </cell>
        </row>
        <row r="3519">
          <cell r="H3519" t="str">
            <v/>
          </cell>
        </row>
        <row r="3520">
          <cell r="H3520" t="str">
            <v/>
          </cell>
        </row>
        <row r="3521">
          <cell r="H3521" t="str">
            <v/>
          </cell>
        </row>
        <row r="3522">
          <cell r="H3522" t="str">
            <v/>
          </cell>
        </row>
        <row r="3523">
          <cell r="H3523" t="str">
            <v/>
          </cell>
        </row>
        <row r="3524">
          <cell r="H3524" t="str">
            <v/>
          </cell>
        </row>
        <row r="3525">
          <cell r="H3525" t="str">
            <v/>
          </cell>
        </row>
        <row r="3526">
          <cell r="H3526" t="str">
            <v/>
          </cell>
        </row>
        <row r="3527">
          <cell r="H3527" t="str">
            <v/>
          </cell>
        </row>
        <row r="3528">
          <cell r="H3528" t="str">
            <v/>
          </cell>
        </row>
        <row r="3529">
          <cell r="H3529" t="str">
            <v/>
          </cell>
        </row>
        <row r="3530">
          <cell r="H3530" t="str">
            <v/>
          </cell>
        </row>
        <row r="3531">
          <cell r="H3531" t="str">
            <v/>
          </cell>
        </row>
        <row r="3532">
          <cell r="H3532" t="str">
            <v/>
          </cell>
        </row>
        <row r="3533">
          <cell r="H3533" t="str">
            <v/>
          </cell>
        </row>
        <row r="3534">
          <cell r="H3534" t="str">
            <v/>
          </cell>
        </row>
        <row r="3535">
          <cell r="H3535" t="str">
            <v/>
          </cell>
        </row>
        <row r="3536">
          <cell r="H3536" t="str">
            <v/>
          </cell>
        </row>
        <row r="3537">
          <cell r="H3537" t="str">
            <v/>
          </cell>
        </row>
        <row r="3538">
          <cell r="H3538" t="str">
            <v/>
          </cell>
        </row>
        <row r="3539">
          <cell r="H3539" t="str">
            <v/>
          </cell>
        </row>
        <row r="3540">
          <cell r="H3540" t="str">
            <v/>
          </cell>
        </row>
        <row r="3541">
          <cell r="H3541" t="str">
            <v/>
          </cell>
        </row>
        <row r="3542">
          <cell r="H3542" t="str">
            <v/>
          </cell>
        </row>
        <row r="3543">
          <cell r="H3543" t="str">
            <v/>
          </cell>
        </row>
        <row r="3544">
          <cell r="H3544" t="str">
            <v/>
          </cell>
        </row>
        <row r="3545">
          <cell r="H3545" t="str">
            <v/>
          </cell>
        </row>
        <row r="3546">
          <cell r="H3546" t="str">
            <v/>
          </cell>
        </row>
        <row r="3547">
          <cell r="H3547" t="str">
            <v/>
          </cell>
        </row>
        <row r="3548">
          <cell r="H3548" t="str">
            <v/>
          </cell>
        </row>
        <row r="3549">
          <cell r="H3549" t="str">
            <v/>
          </cell>
        </row>
        <row r="3550">
          <cell r="H3550" t="str">
            <v/>
          </cell>
        </row>
        <row r="3551">
          <cell r="H3551" t="str">
            <v/>
          </cell>
        </row>
        <row r="3552">
          <cell r="H3552" t="str">
            <v/>
          </cell>
        </row>
        <row r="3553">
          <cell r="H3553" t="str">
            <v/>
          </cell>
        </row>
        <row r="3554">
          <cell r="H3554" t="str">
            <v/>
          </cell>
        </row>
        <row r="3555">
          <cell r="H3555" t="str">
            <v/>
          </cell>
        </row>
        <row r="3556">
          <cell r="H3556" t="str">
            <v/>
          </cell>
        </row>
        <row r="3557">
          <cell r="H3557" t="str">
            <v/>
          </cell>
        </row>
        <row r="3558">
          <cell r="H3558" t="str">
            <v/>
          </cell>
        </row>
        <row r="3559">
          <cell r="H3559" t="str">
            <v/>
          </cell>
        </row>
        <row r="3560">
          <cell r="H3560" t="str">
            <v/>
          </cell>
        </row>
        <row r="3561">
          <cell r="H3561" t="str">
            <v/>
          </cell>
        </row>
        <row r="3562">
          <cell r="H3562" t="str">
            <v/>
          </cell>
        </row>
        <row r="3563">
          <cell r="H3563" t="str">
            <v/>
          </cell>
        </row>
        <row r="3564">
          <cell r="H3564" t="str">
            <v/>
          </cell>
        </row>
        <row r="3565">
          <cell r="H3565" t="str">
            <v/>
          </cell>
        </row>
        <row r="3566">
          <cell r="H3566" t="str">
            <v/>
          </cell>
        </row>
        <row r="3567">
          <cell r="H3567" t="str">
            <v/>
          </cell>
        </row>
        <row r="3568">
          <cell r="H3568" t="str">
            <v/>
          </cell>
        </row>
        <row r="3569">
          <cell r="H3569" t="str">
            <v/>
          </cell>
        </row>
        <row r="3570">
          <cell r="H3570" t="str">
            <v/>
          </cell>
        </row>
        <row r="3571">
          <cell r="H3571" t="str">
            <v/>
          </cell>
        </row>
        <row r="3572">
          <cell r="H3572" t="str">
            <v/>
          </cell>
        </row>
        <row r="3573">
          <cell r="H3573" t="str">
            <v/>
          </cell>
        </row>
        <row r="3574">
          <cell r="H3574" t="str">
            <v/>
          </cell>
        </row>
        <row r="3575">
          <cell r="H3575" t="str">
            <v/>
          </cell>
        </row>
        <row r="3576">
          <cell r="H3576" t="str">
            <v/>
          </cell>
        </row>
        <row r="3577">
          <cell r="H3577" t="str">
            <v/>
          </cell>
        </row>
        <row r="3578">
          <cell r="H3578" t="str">
            <v/>
          </cell>
        </row>
        <row r="3579">
          <cell r="H3579" t="str">
            <v/>
          </cell>
        </row>
        <row r="3580">
          <cell r="H3580" t="str">
            <v/>
          </cell>
        </row>
        <row r="3581">
          <cell r="H3581" t="str">
            <v/>
          </cell>
        </row>
        <row r="3582">
          <cell r="H3582" t="str">
            <v/>
          </cell>
        </row>
        <row r="3583">
          <cell r="H3583" t="str">
            <v/>
          </cell>
        </row>
        <row r="3584">
          <cell r="H3584" t="str">
            <v/>
          </cell>
        </row>
        <row r="3585">
          <cell r="H3585" t="str">
            <v/>
          </cell>
        </row>
        <row r="3586">
          <cell r="H3586" t="str">
            <v/>
          </cell>
        </row>
        <row r="3587">
          <cell r="H3587" t="str">
            <v/>
          </cell>
        </row>
        <row r="3588">
          <cell r="H3588" t="str">
            <v/>
          </cell>
        </row>
        <row r="3589">
          <cell r="H3589" t="str">
            <v/>
          </cell>
        </row>
        <row r="3590">
          <cell r="H3590" t="str">
            <v/>
          </cell>
        </row>
        <row r="3591">
          <cell r="H3591" t="str">
            <v/>
          </cell>
        </row>
        <row r="3592">
          <cell r="H3592" t="str">
            <v/>
          </cell>
        </row>
        <row r="3593">
          <cell r="H3593" t="str">
            <v/>
          </cell>
        </row>
        <row r="3594">
          <cell r="H3594" t="str">
            <v/>
          </cell>
        </row>
        <row r="3595">
          <cell r="H3595" t="str">
            <v/>
          </cell>
        </row>
        <row r="3596">
          <cell r="H3596" t="str">
            <v/>
          </cell>
        </row>
        <row r="3597">
          <cell r="H3597" t="str">
            <v/>
          </cell>
        </row>
        <row r="3598">
          <cell r="H3598" t="str">
            <v/>
          </cell>
        </row>
        <row r="3599">
          <cell r="H3599" t="str">
            <v/>
          </cell>
        </row>
        <row r="3600">
          <cell r="H3600" t="str">
            <v/>
          </cell>
        </row>
        <row r="3601">
          <cell r="H3601" t="str">
            <v/>
          </cell>
        </row>
        <row r="3602">
          <cell r="H3602" t="str">
            <v/>
          </cell>
        </row>
        <row r="3603">
          <cell r="H3603" t="str">
            <v/>
          </cell>
        </row>
        <row r="3604">
          <cell r="H3604" t="str">
            <v/>
          </cell>
        </row>
        <row r="3605">
          <cell r="H3605" t="str">
            <v/>
          </cell>
        </row>
        <row r="3606">
          <cell r="H3606" t="str">
            <v/>
          </cell>
        </row>
        <row r="3607">
          <cell r="H3607" t="str">
            <v/>
          </cell>
        </row>
        <row r="3608">
          <cell r="H3608" t="str">
            <v/>
          </cell>
        </row>
        <row r="3609">
          <cell r="H3609" t="str">
            <v/>
          </cell>
        </row>
        <row r="3610">
          <cell r="H3610" t="str">
            <v/>
          </cell>
        </row>
        <row r="3611">
          <cell r="H3611" t="str">
            <v/>
          </cell>
        </row>
        <row r="3612">
          <cell r="H3612" t="str">
            <v/>
          </cell>
        </row>
        <row r="3613">
          <cell r="H3613" t="str">
            <v/>
          </cell>
        </row>
        <row r="3614">
          <cell r="H3614" t="str">
            <v/>
          </cell>
        </row>
        <row r="3615">
          <cell r="H3615" t="str">
            <v/>
          </cell>
        </row>
        <row r="3616">
          <cell r="H3616" t="str">
            <v/>
          </cell>
        </row>
        <row r="3617">
          <cell r="H3617" t="str">
            <v/>
          </cell>
        </row>
        <row r="3618">
          <cell r="H3618" t="str">
            <v/>
          </cell>
        </row>
        <row r="3619">
          <cell r="H3619" t="str">
            <v/>
          </cell>
        </row>
        <row r="3620">
          <cell r="H3620" t="str">
            <v/>
          </cell>
        </row>
        <row r="3621">
          <cell r="H3621" t="str">
            <v/>
          </cell>
        </row>
        <row r="3622">
          <cell r="H3622" t="str">
            <v/>
          </cell>
        </row>
        <row r="3623">
          <cell r="H3623" t="str">
            <v/>
          </cell>
        </row>
        <row r="3624">
          <cell r="H3624" t="str">
            <v/>
          </cell>
        </row>
        <row r="3625">
          <cell r="H3625" t="str">
            <v/>
          </cell>
        </row>
        <row r="3626">
          <cell r="H3626" t="str">
            <v/>
          </cell>
        </row>
        <row r="3627">
          <cell r="H3627" t="str">
            <v/>
          </cell>
        </row>
        <row r="3628">
          <cell r="H3628" t="str">
            <v/>
          </cell>
        </row>
        <row r="3629">
          <cell r="H3629" t="str">
            <v/>
          </cell>
        </row>
        <row r="3630">
          <cell r="H3630" t="str">
            <v/>
          </cell>
        </row>
        <row r="3631">
          <cell r="H3631" t="str">
            <v/>
          </cell>
        </row>
        <row r="3632">
          <cell r="H3632" t="str">
            <v/>
          </cell>
        </row>
        <row r="3633">
          <cell r="H3633" t="str">
            <v/>
          </cell>
        </row>
        <row r="3634">
          <cell r="H3634" t="str">
            <v/>
          </cell>
        </row>
        <row r="3635">
          <cell r="H3635" t="str">
            <v/>
          </cell>
        </row>
        <row r="3636">
          <cell r="H3636" t="str">
            <v/>
          </cell>
        </row>
        <row r="3637">
          <cell r="H3637" t="str">
            <v/>
          </cell>
        </row>
        <row r="3638">
          <cell r="H3638" t="str">
            <v/>
          </cell>
        </row>
        <row r="3639">
          <cell r="H3639" t="str">
            <v/>
          </cell>
        </row>
        <row r="3640">
          <cell r="H3640" t="str">
            <v/>
          </cell>
        </row>
        <row r="3641">
          <cell r="H3641" t="str">
            <v/>
          </cell>
        </row>
        <row r="3642">
          <cell r="H3642" t="str">
            <v/>
          </cell>
        </row>
        <row r="3643">
          <cell r="H3643" t="str">
            <v/>
          </cell>
        </row>
        <row r="3644">
          <cell r="H3644" t="str">
            <v/>
          </cell>
        </row>
        <row r="3645">
          <cell r="H3645" t="str">
            <v/>
          </cell>
        </row>
        <row r="3646">
          <cell r="H3646" t="str">
            <v/>
          </cell>
        </row>
        <row r="3647">
          <cell r="H3647" t="str">
            <v/>
          </cell>
        </row>
        <row r="3648">
          <cell r="H3648" t="str">
            <v/>
          </cell>
        </row>
        <row r="3649">
          <cell r="H3649" t="str">
            <v/>
          </cell>
        </row>
        <row r="3650">
          <cell r="H3650" t="str">
            <v/>
          </cell>
        </row>
        <row r="3651">
          <cell r="H3651" t="str">
            <v/>
          </cell>
        </row>
        <row r="3652">
          <cell r="H3652" t="str">
            <v/>
          </cell>
        </row>
        <row r="3653">
          <cell r="H3653" t="str">
            <v/>
          </cell>
        </row>
        <row r="3654">
          <cell r="H3654" t="str">
            <v/>
          </cell>
        </row>
        <row r="3655">
          <cell r="H3655" t="str">
            <v/>
          </cell>
        </row>
        <row r="3656">
          <cell r="H3656" t="str">
            <v/>
          </cell>
        </row>
        <row r="3657">
          <cell r="H3657" t="str">
            <v/>
          </cell>
        </row>
        <row r="3658">
          <cell r="H3658" t="str">
            <v/>
          </cell>
        </row>
        <row r="3659">
          <cell r="H3659" t="str">
            <v/>
          </cell>
        </row>
        <row r="3660">
          <cell r="H3660" t="str">
            <v/>
          </cell>
        </row>
        <row r="3661">
          <cell r="H3661" t="str">
            <v/>
          </cell>
        </row>
        <row r="3662">
          <cell r="H3662" t="str">
            <v/>
          </cell>
        </row>
        <row r="3663">
          <cell r="H3663" t="str">
            <v/>
          </cell>
        </row>
        <row r="3664">
          <cell r="H3664" t="str">
            <v/>
          </cell>
        </row>
        <row r="3665">
          <cell r="H3665" t="str">
            <v/>
          </cell>
        </row>
        <row r="3666">
          <cell r="H3666" t="str">
            <v/>
          </cell>
        </row>
        <row r="3667">
          <cell r="H3667" t="str">
            <v/>
          </cell>
        </row>
        <row r="3668">
          <cell r="H3668" t="str">
            <v/>
          </cell>
        </row>
        <row r="3669">
          <cell r="H3669" t="str">
            <v/>
          </cell>
        </row>
        <row r="3670">
          <cell r="H3670" t="str">
            <v/>
          </cell>
        </row>
        <row r="3671">
          <cell r="H3671" t="str">
            <v/>
          </cell>
        </row>
        <row r="3672">
          <cell r="H3672" t="str">
            <v/>
          </cell>
        </row>
        <row r="3673">
          <cell r="H3673" t="str">
            <v/>
          </cell>
        </row>
        <row r="3674">
          <cell r="H3674" t="str">
            <v/>
          </cell>
        </row>
        <row r="3675">
          <cell r="H3675" t="str">
            <v/>
          </cell>
        </row>
        <row r="3676">
          <cell r="H3676" t="str">
            <v/>
          </cell>
        </row>
        <row r="3677">
          <cell r="H3677" t="str">
            <v/>
          </cell>
        </row>
        <row r="3678">
          <cell r="H3678" t="str">
            <v/>
          </cell>
        </row>
        <row r="3679">
          <cell r="H3679" t="str">
            <v/>
          </cell>
        </row>
        <row r="3680">
          <cell r="H3680" t="str">
            <v/>
          </cell>
        </row>
        <row r="3681">
          <cell r="H3681" t="str">
            <v/>
          </cell>
        </row>
        <row r="3682">
          <cell r="H3682" t="str">
            <v/>
          </cell>
        </row>
        <row r="3683">
          <cell r="H3683" t="str">
            <v/>
          </cell>
        </row>
        <row r="3684">
          <cell r="H3684" t="str">
            <v/>
          </cell>
        </row>
        <row r="3685">
          <cell r="H3685" t="str">
            <v/>
          </cell>
        </row>
        <row r="3686">
          <cell r="H3686" t="str">
            <v/>
          </cell>
        </row>
        <row r="3687">
          <cell r="H3687" t="str">
            <v/>
          </cell>
        </row>
        <row r="3688">
          <cell r="H3688" t="str">
            <v/>
          </cell>
        </row>
        <row r="3689">
          <cell r="H3689" t="str">
            <v/>
          </cell>
        </row>
        <row r="3690">
          <cell r="H3690" t="str">
            <v/>
          </cell>
        </row>
        <row r="3691">
          <cell r="H3691" t="str">
            <v/>
          </cell>
        </row>
        <row r="3692">
          <cell r="H3692" t="str">
            <v/>
          </cell>
        </row>
        <row r="3693">
          <cell r="H3693" t="str">
            <v/>
          </cell>
        </row>
        <row r="3694">
          <cell r="H3694" t="str">
            <v/>
          </cell>
        </row>
        <row r="3695">
          <cell r="H3695" t="str">
            <v/>
          </cell>
        </row>
        <row r="3696">
          <cell r="H3696" t="str">
            <v/>
          </cell>
        </row>
        <row r="3697">
          <cell r="H3697" t="str">
            <v/>
          </cell>
        </row>
        <row r="3698">
          <cell r="H3698" t="str">
            <v/>
          </cell>
        </row>
        <row r="3699">
          <cell r="H3699" t="str">
            <v/>
          </cell>
        </row>
        <row r="3700">
          <cell r="H3700" t="str">
            <v/>
          </cell>
        </row>
        <row r="3701">
          <cell r="H3701" t="str">
            <v/>
          </cell>
        </row>
        <row r="3702">
          <cell r="H3702" t="str">
            <v/>
          </cell>
        </row>
        <row r="3703">
          <cell r="H3703" t="str">
            <v/>
          </cell>
        </row>
        <row r="3704">
          <cell r="H3704" t="str">
            <v/>
          </cell>
        </row>
        <row r="3705">
          <cell r="H3705" t="str">
            <v/>
          </cell>
        </row>
        <row r="3706">
          <cell r="H3706" t="str">
            <v/>
          </cell>
        </row>
        <row r="3707">
          <cell r="H3707" t="str">
            <v/>
          </cell>
        </row>
        <row r="3708">
          <cell r="H3708" t="str">
            <v/>
          </cell>
        </row>
        <row r="3709">
          <cell r="H3709" t="str">
            <v/>
          </cell>
        </row>
        <row r="3710">
          <cell r="H3710" t="str">
            <v/>
          </cell>
        </row>
        <row r="3711">
          <cell r="H3711" t="str">
            <v/>
          </cell>
        </row>
        <row r="3712">
          <cell r="H3712" t="str">
            <v/>
          </cell>
        </row>
        <row r="3713">
          <cell r="H3713" t="str">
            <v/>
          </cell>
        </row>
        <row r="3714">
          <cell r="H3714" t="str">
            <v/>
          </cell>
        </row>
        <row r="3715">
          <cell r="H3715" t="str">
            <v/>
          </cell>
        </row>
        <row r="3716">
          <cell r="H3716" t="str">
            <v/>
          </cell>
        </row>
        <row r="3717">
          <cell r="H3717" t="str">
            <v/>
          </cell>
        </row>
        <row r="3718">
          <cell r="H3718" t="str">
            <v/>
          </cell>
        </row>
        <row r="3719">
          <cell r="H3719" t="str">
            <v/>
          </cell>
        </row>
        <row r="3720">
          <cell r="H3720" t="str">
            <v/>
          </cell>
        </row>
        <row r="3721">
          <cell r="H3721" t="str">
            <v/>
          </cell>
        </row>
        <row r="3722">
          <cell r="H3722" t="str">
            <v/>
          </cell>
        </row>
        <row r="3723">
          <cell r="H3723" t="str">
            <v/>
          </cell>
        </row>
        <row r="3724">
          <cell r="H3724" t="str">
            <v/>
          </cell>
        </row>
        <row r="3725">
          <cell r="H3725" t="str">
            <v/>
          </cell>
        </row>
        <row r="3726">
          <cell r="H3726" t="str">
            <v/>
          </cell>
        </row>
        <row r="3727">
          <cell r="H3727" t="str">
            <v/>
          </cell>
        </row>
        <row r="3728">
          <cell r="H3728" t="str">
            <v/>
          </cell>
        </row>
        <row r="3729">
          <cell r="H3729" t="str">
            <v/>
          </cell>
        </row>
        <row r="3730">
          <cell r="H3730" t="str">
            <v/>
          </cell>
        </row>
        <row r="3731">
          <cell r="H3731" t="str">
            <v/>
          </cell>
        </row>
        <row r="3732">
          <cell r="H3732" t="str">
            <v/>
          </cell>
        </row>
        <row r="3733">
          <cell r="H3733" t="str">
            <v/>
          </cell>
        </row>
        <row r="3734">
          <cell r="H3734" t="str">
            <v/>
          </cell>
        </row>
        <row r="3735">
          <cell r="H3735" t="str">
            <v/>
          </cell>
        </row>
        <row r="3736">
          <cell r="H3736" t="str">
            <v/>
          </cell>
        </row>
        <row r="3737">
          <cell r="H3737" t="str">
            <v/>
          </cell>
        </row>
        <row r="3738">
          <cell r="H3738" t="str">
            <v/>
          </cell>
        </row>
        <row r="3739">
          <cell r="H3739" t="str">
            <v/>
          </cell>
        </row>
        <row r="3740">
          <cell r="H3740" t="str">
            <v/>
          </cell>
        </row>
        <row r="3741">
          <cell r="H3741" t="str">
            <v/>
          </cell>
        </row>
        <row r="3742">
          <cell r="H3742" t="str">
            <v/>
          </cell>
        </row>
        <row r="3743">
          <cell r="H3743" t="str">
            <v/>
          </cell>
        </row>
        <row r="3744">
          <cell r="H3744" t="str">
            <v/>
          </cell>
        </row>
        <row r="3745">
          <cell r="H3745" t="str">
            <v/>
          </cell>
        </row>
        <row r="3746">
          <cell r="H3746" t="str">
            <v/>
          </cell>
        </row>
        <row r="3747">
          <cell r="H3747" t="str">
            <v/>
          </cell>
        </row>
        <row r="3748">
          <cell r="H3748" t="str">
            <v/>
          </cell>
        </row>
        <row r="3749">
          <cell r="H3749" t="str">
            <v/>
          </cell>
        </row>
        <row r="3750">
          <cell r="H3750" t="str">
            <v/>
          </cell>
        </row>
        <row r="3751">
          <cell r="H3751" t="str">
            <v/>
          </cell>
        </row>
        <row r="3752">
          <cell r="H3752" t="str">
            <v/>
          </cell>
        </row>
        <row r="3753">
          <cell r="H3753" t="str">
            <v/>
          </cell>
        </row>
        <row r="3754">
          <cell r="H3754" t="str">
            <v/>
          </cell>
        </row>
        <row r="3755">
          <cell r="H3755" t="str">
            <v/>
          </cell>
        </row>
        <row r="3756">
          <cell r="H3756" t="str">
            <v/>
          </cell>
        </row>
        <row r="3757">
          <cell r="H3757" t="str">
            <v/>
          </cell>
        </row>
        <row r="3758">
          <cell r="H3758" t="str">
            <v/>
          </cell>
        </row>
        <row r="3759">
          <cell r="H3759" t="str">
            <v/>
          </cell>
        </row>
        <row r="3760">
          <cell r="H3760" t="str">
            <v/>
          </cell>
        </row>
        <row r="3761">
          <cell r="H3761" t="str">
            <v/>
          </cell>
        </row>
        <row r="3762">
          <cell r="H3762" t="str">
            <v/>
          </cell>
        </row>
        <row r="3763">
          <cell r="H3763" t="str">
            <v/>
          </cell>
        </row>
        <row r="3764">
          <cell r="H3764" t="str">
            <v/>
          </cell>
        </row>
        <row r="3765">
          <cell r="H3765" t="str">
            <v/>
          </cell>
        </row>
        <row r="3766">
          <cell r="H3766" t="str">
            <v/>
          </cell>
        </row>
        <row r="3767">
          <cell r="H3767" t="str">
            <v/>
          </cell>
        </row>
        <row r="3768">
          <cell r="H3768" t="str">
            <v/>
          </cell>
        </row>
        <row r="3769">
          <cell r="H3769" t="str">
            <v/>
          </cell>
        </row>
        <row r="3770">
          <cell r="H3770" t="str">
            <v/>
          </cell>
        </row>
        <row r="3771">
          <cell r="H3771" t="str">
            <v/>
          </cell>
        </row>
        <row r="3772">
          <cell r="H3772" t="str">
            <v/>
          </cell>
        </row>
        <row r="3773">
          <cell r="H3773" t="str">
            <v/>
          </cell>
        </row>
        <row r="3774">
          <cell r="H3774" t="str">
            <v/>
          </cell>
        </row>
        <row r="3775">
          <cell r="H3775" t="str">
            <v/>
          </cell>
        </row>
        <row r="3776">
          <cell r="H3776" t="str">
            <v/>
          </cell>
        </row>
        <row r="3777">
          <cell r="H3777" t="str">
            <v/>
          </cell>
        </row>
        <row r="3778">
          <cell r="H3778" t="str">
            <v/>
          </cell>
        </row>
        <row r="3779">
          <cell r="H3779" t="str">
            <v/>
          </cell>
        </row>
        <row r="3780">
          <cell r="H3780" t="str">
            <v/>
          </cell>
        </row>
        <row r="3781">
          <cell r="H3781" t="str">
            <v/>
          </cell>
        </row>
        <row r="3782">
          <cell r="H3782" t="str">
            <v/>
          </cell>
        </row>
        <row r="3783">
          <cell r="H3783" t="str">
            <v/>
          </cell>
        </row>
        <row r="3784">
          <cell r="H3784" t="str">
            <v/>
          </cell>
        </row>
        <row r="3785">
          <cell r="H3785" t="str">
            <v/>
          </cell>
        </row>
        <row r="3786">
          <cell r="H3786" t="str">
            <v/>
          </cell>
        </row>
        <row r="3787">
          <cell r="H3787" t="str">
            <v/>
          </cell>
        </row>
        <row r="3788">
          <cell r="H3788" t="str">
            <v/>
          </cell>
        </row>
        <row r="3789">
          <cell r="H3789" t="str">
            <v/>
          </cell>
        </row>
        <row r="3790">
          <cell r="H3790" t="str">
            <v/>
          </cell>
        </row>
        <row r="3791">
          <cell r="H3791" t="str">
            <v/>
          </cell>
        </row>
        <row r="3792">
          <cell r="H3792" t="str">
            <v/>
          </cell>
        </row>
        <row r="3793">
          <cell r="H3793" t="str">
            <v/>
          </cell>
        </row>
        <row r="3794">
          <cell r="H3794" t="str">
            <v/>
          </cell>
        </row>
        <row r="3795">
          <cell r="H3795" t="str">
            <v/>
          </cell>
        </row>
        <row r="3796">
          <cell r="H3796" t="str">
            <v/>
          </cell>
        </row>
        <row r="3797">
          <cell r="H3797" t="str">
            <v/>
          </cell>
        </row>
        <row r="3798">
          <cell r="H3798" t="str">
            <v/>
          </cell>
        </row>
        <row r="3799">
          <cell r="H3799" t="str">
            <v/>
          </cell>
        </row>
        <row r="3800">
          <cell r="H3800" t="str">
            <v/>
          </cell>
        </row>
        <row r="3801">
          <cell r="H3801" t="str">
            <v/>
          </cell>
        </row>
        <row r="3802">
          <cell r="H3802" t="str">
            <v/>
          </cell>
        </row>
        <row r="3803">
          <cell r="H3803" t="str">
            <v/>
          </cell>
        </row>
        <row r="3804">
          <cell r="H3804" t="str">
            <v/>
          </cell>
        </row>
        <row r="3805">
          <cell r="H3805" t="str">
            <v/>
          </cell>
        </row>
        <row r="3806">
          <cell r="H3806" t="str">
            <v/>
          </cell>
        </row>
        <row r="3807">
          <cell r="H3807" t="str">
            <v/>
          </cell>
        </row>
        <row r="3808">
          <cell r="H3808" t="str">
            <v/>
          </cell>
        </row>
        <row r="3809">
          <cell r="H3809" t="str">
            <v/>
          </cell>
        </row>
        <row r="3810">
          <cell r="H3810" t="str">
            <v/>
          </cell>
        </row>
        <row r="3811">
          <cell r="H3811" t="str">
            <v/>
          </cell>
        </row>
        <row r="3812">
          <cell r="H3812" t="str">
            <v/>
          </cell>
        </row>
        <row r="3813">
          <cell r="H3813" t="str">
            <v/>
          </cell>
        </row>
        <row r="3814">
          <cell r="H3814" t="str">
            <v/>
          </cell>
        </row>
        <row r="3815">
          <cell r="H3815" t="str">
            <v/>
          </cell>
        </row>
        <row r="3816">
          <cell r="H3816" t="str">
            <v/>
          </cell>
        </row>
        <row r="3817">
          <cell r="H3817" t="str">
            <v/>
          </cell>
        </row>
        <row r="3818">
          <cell r="H3818" t="str">
            <v/>
          </cell>
        </row>
        <row r="3819">
          <cell r="H3819" t="str">
            <v/>
          </cell>
        </row>
        <row r="3820">
          <cell r="H3820" t="str">
            <v/>
          </cell>
        </row>
        <row r="3821">
          <cell r="H3821" t="str">
            <v/>
          </cell>
        </row>
        <row r="3822">
          <cell r="H3822" t="str">
            <v/>
          </cell>
        </row>
        <row r="3823">
          <cell r="H3823" t="str">
            <v/>
          </cell>
        </row>
        <row r="3824">
          <cell r="H3824" t="str">
            <v/>
          </cell>
        </row>
        <row r="3825">
          <cell r="H3825" t="str">
            <v/>
          </cell>
        </row>
        <row r="3826">
          <cell r="H3826" t="str">
            <v/>
          </cell>
        </row>
        <row r="3827">
          <cell r="H3827" t="str">
            <v/>
          </cell>
        </row>
        <row r="3828">
          <cell r="H3828" t="str">
            <v/>
          </cell>
        </row>
        <row r="3829">
          <cell r="H3829" t="str">
            <v/>
          </cell>
        </row>
        <row r="3830">
          <cell r="H3830" t="str">
            <v/>
          </cell>
        </row>
        <row r="3831">
          <cell r="H3831" t="str">
            <v/>
          </cell>
        </row>
        <row r="3832">
          <cell r="H3832" t="str">
            <v/>
          </cell>
        </row>
        <row r="3833">
          <cell r="H3833" t="str">
            <v/>
          </cell>
        </row>
        <row r="3834">
          <cell r="H3834" t="str">
            <v/>
          </cell>
        </row>
        <row r="3835">
          <cell r="H3835" t="str">
            <v/>
          </cell>
        </row>
        <row r="3836">
          <cell r="H3836" t="str">
            <v/>
          </cell>
        </row>
        <row r="3837">
          <cell r="H3837" t="str">
            <v/>
          </cell>
        </row>
        <row r="3838">
          <cell r="H3838" t="str">
            <v/>
          </cell>
        </row>
        <row r="3839">
          <cell r="H3839" t="str">
            <v/>
          </cell>
        </row>
        <row r="3840">
          <cell r="H3840" t="str">
            <v/>
          </cell>
        </row>
        <row r="3841">
          <cell r="H3841" t="str">
            <v/>
          </cell>
        </row>
        <row r="3842">
          <cell r="H3842" t="str">
            <v/>
          </cell>
        </row>
        <row r="3843">
          <cell r="H3843" t="str">
            <v/>
          </cell>
        </row>
        <row r="3844">
          <cell r="H3844" t="str">
            <v/>
          </cell>
        </row>
        <row r="3845">
          <cell r="H3845" t="str">
            <v/>
          </cell>
        </row>
        <row r="3846">
          <cell r="H3846" t="str">
            <v/>
          </cell>
        </row>
        <row r="3847">
          <cell r="H3847" t="str">
            <v/>
          </cell>
        </row>
        <row r="3848">
          <cell r="H3848" t="str">
            <v/>
          </cell>
        </row>
        <row r="3849">
          <cell r="H3849" t="str">
            <v/>
          </cell>
        </row>
        <row r="3850">
          <cell r="H3850" t="str">
            <v/>
          </cell>
        </row>
        <row r="3851">
          <cell r="H3851" t="str">
            <v/>
          </cell>
        </row>
        <row r="3852">
          <cell r="H3852" t="str">
            <v/>
          </cell>
        </row>
        <row r="3853">
          <cell r="H3853" t="str">
            <v/>
          </cell>
        </row>
        <row r="3854">
          <cell r="H3854" t="str">
            <v/>
          </cell>
        </row>
        <row r="3855">
          <cell r="H3855" t="str">
            <v/>
          </cell>
        </row>
        <row r="3856">
          <cell r="H3856" t="str">
            <v/>
          </cell>
        </row>
        <row r="3857">
          <cell r="H3857" t="str">
            <v/>
          </cell>
        </row>
        <row r="3858">
          <cell r="H3858" t="str">
            <v/>
          </cell>
        </row>
        <row r="3859">
          <cell r="H3859" t="str">
            <v/>
          </cell>
        </row>
        <row r="3860">
          <cell r="H3860" t="str">
            <v/>
          </cell>
        </row>
        <row r="3861">
          <cell r="H3861" t="str">
            <v/>
          </cell>
        </row>
        <row r="3862">
          <cell r="H3862" t="str">
            <v/>
          </cell>
        </row>
        <row r="3863">
          <cell r="H3863" t="str">
            <v/>
          </cell>
        </row>
        <row r="3864">
          <cell r="H3864" t="str">
            <v/>
          </cell>
        </row>
        <row r="3865">
          <cell r="H3865" t="str">
            <v/>
          </cell>
        </row>
        <row r="3866">
          <cell r="H3866" t="str">
            <v/>
          </cell>
        </row>
        <row r="3867">
          <cell r="H3867" t="str">
            <v/>
          </cell>
        </row>
        <row r="3868">
          <cell r="H3868" t="str">
            <v/>
          </cell>
        </row>
        <row r="3869">
          <cell r="H3869" t="str">
            <v/>
          </cell>
        </row>
        <row r="3870">
          <cell r="H3870" t="str">
            <v/>
          </cell>
        </row>
        <row r="3871">
          <cell r="H3871" t="str">
            <v/>
          </cell>
        </row>
        <row r="3872">
          <cell r="H3872" t="str">
            <v/>
          </cell>
        </row>
        <row r="3873">
          <cell r="H3873" t="str">
            <v/>
          </cell>
        </row>
        <row r="3874">
          <cell r="H3874" t="str">
            <v/>
          </cell>
        </row>
        <row r="3875">
          <cell r="H3875" t="str">
            <v/>
          </cell>
        </row>
        <row r="3876">
          <cell r="H3876" t="str">
            <v/>
          </cell>
        </row>
        <row r="3877">
          <cell r="H3877" t="str">
            <v/>
          </cell>
        </row>
        <row r="3878">
          <cell r="H3878" t="str">
            <v/>
          </cell>
        </row>
        <row r="3879">
          <cell r="H3879" t="str">
            <v/>
          </cell>
        </row>
        <row r="3880">
          <cell r="H3880" t="str">
            <v/>
          </cell>
        </row>
        <row r="3881">
          <cell r="H3881" t="str">
            <v/>
          </cell>
        </row>
        <row r="3882">
          <cell r="H3882" t="str">
            <v/>
          </cell>
        </row>
        <row r="3883">
          <cell r="H3883" t="str">
            <v/>
          </cell>
        </row>
        <row r="3884">
          <cell r="H3884" t="str">
            <v/>
          </cell>
        </row>
        <row r="3885">
          <cell r="H3885" t="str">
            <v/>
          </cell>
        </row>
        <row r="3886">
          <cell r="H3886" t="str">
            <v/>
          </cell>
        </row>
        <row r="3887">
          <cell r="H3887" t="str">
            <v/>
          </cell>
        </row>
        <row r="3888">
          <cell r="H3888" t="str">
            <v/>
          </cell>
        </row>
        <row r="3889">
          <cell r="H3889" t="str">
            <v/>
          </cell>
        </row>
        <row r="3890">
          <cell r="H3890" t="str">
            <v/>
          </cell>
        </row>
        <row r="3891">
          <cell r="H3891" t="str">
            <v/>
          </cell>
        </row>
        <row r="3892">
          <cell r="H3892" t="str">
            <v/>
          </cell>
        </row>
        <row r="3893">
          <cell r="H3893" t="str">
            <v/>
          </cell>
        </row>
        <row r="3894">
          <cell r="H3894" t="str">
            <v/>
          </cell>
        </row>
        <row r="3895">
          <cell r="H3895" t="str">
            <v/>
          </cell>
        </row>
        <row r="3896">
          <cell r="H3896" t="str">
            <v/>
          </cell>
        </row>
        <row r="3897">
          <cell r="H3897" t="str">
            <v/>
          </cell>
        </row>
        <row r="3898">
          <cell r="H3898" t="str">
            <v/>
          </cell>
        </row>
        <row r="3899">
          <cell r="H3899" t="str">
            <v/>
          </cell>
        </row>
        <row r="3900">
          <cell r="H3900" t="str">
            <v/>
          </cell>
        </row>
        <row r="3901">
          <cell r="H3901" t="str">
            <v/>
          </cell>
        </row>
        <row r="3902">
          <cell r="H3902" t="str">
            <v/>
          </cell>
        </row>
        <row r="3903">
          <cell r="H3903" t="str">
            <v/>
          </cell>
        </row>
        <row r="3904">
          <cell r="H3904" t="str">
            <v/>
          </cell>
        </row>
        <row r="3905">
          <cell r="H3905" t="str">
            <v/>
          </cell>
        </row>
        <row r="3906">
          <cell r="H3906" t="str">
            <v/>
          </cell>
        </row>
        <row r="3907">
          <cell r="H3907" t="str">
            <v/>
          </cell>
        </row>
        <row r="3908">
          <cell r="H3908" t="str">
            <v/>
          </cell>
        </row>
        <row r="3909">
          <cell r="H3909" t="str">
            <v/>
          </cell>
        </row>
        <row r="3910">
          <cell r="H3910" t="str">
            <v/>
          </cell>
        </row>
        <row r="3911">
          <cell r="H3911" t="str">
            <v/>
          </cell>
        </row>
        <row r="3912">
          <cell r="H3912" t="str">
            <v/>
          </cell>
        </row>
        <row r="3913">
          <cell r="H3913" t="str">
            <v/>
          </cell>
        </row>
        <row r="3914">
          <cell r="H3914" t="str">
            <v/>
          </cell>
        </row>
        <row r="3915">
          <cell r="H3915" t="str">
            <v/>
          </cell>
        </row>
        <row r="3916">
          <cell r="H3916" t="str">
            <v/>
          </cell>
        </row>
        <row r="3917">
          <cell r="H3917" t="str">
            <v/>
          </cell>
        </row>
        <row r="3918">
          <cell r="H3918" t="str">
            <v/>
          </cell>
        </row>
        <row r="3919">
          <cell r="H3919" t="str">
            <v/>
          </cell>
        </row>
        <row r="3920">
          <cell r="H3920" t="str">
            <v/>
          </cell>
        </row>
        <row r="3921">
          <cell r="H3921" t="str">
            <v/>
          </cell>
        </row>
        <row r="3922">
          <cell r="H3922" t="str">
            <v/>
          </cell>
        </row>
        <row r="3923">
          <cell r="H3923" t="str">
            <v/>
          </cell>
        </row>
        <row r="3924">
          <cell r="H3924" t="str">
            <v/>
          </cell>
        </row>
        <row r="3925">
          <cell r="H3925" t="str">
            <v/>
          </cell>
        </row>
        <row r="3926">
          <cell r="H3926" t="str">
            <v/>
          </cell>
        </row>
        <row r="3927">
          <cell r="H3927" t="str">
            <v/>
          </cell>
        </row>
        <row r="3928">
          <cell r="H3928" t="str">
            <v/>
          </cell>
        </row>
        <row r="3929">
          <cell r="H3929" t="str">
            <v/>
          </cell>
        </row>
        <row r="3930">
          <cell r="H3930" t="str">
            <v/>
          </cell>
        </row>
        <row r="3931">
          <cell r="H3931" t="str">
            <v/>
          </cell>
        </row>
        <row r="3932">
          <cell r="H3932" t="str">
            <v/>
          </cell>
        </row>
        <row r="3933">
          <cell r="H3933" t="str">
            <v/>
          </cell>
        </row>
        <row r="3934">
          <cell r="H3934" t="str">
            <v/>
          </cell>
        </row>
        <row r="3935">
          <cell r="H3935" t="str">
            <v/>
          </cell>
        </row>
        <row r="3936">
          <cell r="H3936" t="str">
            <v/>
          </cell>
        </row>
        <row r="3937">
          <cell r="H3937" t="str">
            <v/>
          </cell>
        </row>
        <row r="3938">
          <cell r="H3938" t="str">
            <v/>
          </cell>
        </row>
        <row r="3939">
          <cell r="H3939" t="str">
            <v/>
          </cell>
        </row>
        <row r="3940">
          <cell r="H3940" t="str">
            <v/>
          </cell>
        </row>
        <row r="3941">
          <cell r="H3941" t="str">
            <v/>
          </cell>
        </row>
        <row r="3942">
          <cell r="H3942" t="str">
            <v/>
          </cell>
        </row>
        <row r="3943">
          <cell r="H3943" t="str">
            <v/>
          </cell>
        </row>
        <row r="3944">
          <cell r="H3944" t="str">
            <v/>
          </cell>
        </row>
        <row r="3945">
          <cell r="H3945" t="str">
            <v/>
          </cell>
        </row>
        <row r="3946">
          <cell r="H3946" t="str">
            <v/>
          </cell>
        </row>
        <row r="3947">
          <cell r="H3947" t="str">
            <v/>
          </cell>
        </row>
        <row r="3948">
          <cell r="H3948" t="str">
            <v/>
          </cell>
        </row>
        <row r="3949">
          <cell r="H3949" t="str">
            <v/>
          </cell>
        </row>
        <row r="3950">
          <cell r="H3950" t="str">
            <v/>
          </cell>
        </row>
        <row r="3951">
          <cell r="H3951" t="str">
            <v/>
          </cell>
        </row>
        <row r="3952">
          <cell r="H3952" t="str">
            <v/>
          </cell>
        </row>
        <row r="3953">
          <cell r="H3953" t="str">
            <v/>
          </cell>
        </row>
        <row r="3954">
          <cell r="H3954" t="str">
            <v/>
          </cell>
        </row>
        <row r="3955">
          <cell r="H3955" t="str">
            <v/>
          </cell>
        </row>
        <row r="3956">
          <cell r="H3956" t="str">
            <v/>
          </cell>
        </row>
        <row r="3957">
          <cell r="H3957" t="str">
            <v/>
          </cell>
        </row>
        <row r="3958">
          <cell r="H3958" t="str">
            <v/>
          </cell>
        </row>
        <row r="3959">
          <cell r="H3959" t="str">
            <v/>
          </cell>
        </row>
        <row r="3960">
          <cell r="H3960" t="str">
            <v/>
          </cell>
        </row>
        <row r="3961">
          <cell r="H3961" t="str">
            <v/>
          </cell>
        </row>
        <row r="3962">
          <cell r="H3962" t="str">
            <v/>
          </cell>
        </row>
        <row r="3963">
          <cell r="H3963" t="str">
            <v/>
          </cell>
        </row>
        <row r="3964">
          <cell r="H3964" t="str">
            <v/>
          </cell>
        </row>
        <row r="3965">
          <cell r="H3965" t="str">
            <v/>
          </cell>
        </row>
        <row r="3966">
          <cell r="H3966" t="str">
            <v/>
          </cell>
        </row>
        <row r="3967">
          <cell r="H3967" t="str">
            <v/>
          </cell>
        </row>
        <row r="3968">
          <cell r="H3968" t="str">
            <v/>
          </cell>
        </row>
        <row r="3969">
          <cell r="H3969" t="str">
            <v/>
          </cell>
        </row>
        <row r="3970">
          <cell r="H3970" t="str">
            <v/>
          </cell>
        </row>
        <row r="3971">
          <cell r="H3971" t="str">
            <v/>
          </cell>
        </row>
        <row r="3972">
          <cell r="H3972" t="str">
            <v/>
          </cell>
        </row>
        <row r="3973">
          <cell r="H3973" t="str">
            <v/>
          </cell>
        </row>
        <row r="3974">
          <cell r="H3974" t="str">
            <v/>
          </cell>
        </row>
        <row r="3975">
          <cell r="H3975" t="str">
            <v/>
          </cell>
        </row>
        <row r="3976">
          <cell r="H3976" t="str">
            <v/>
          </cell>
        </row>
        <row r="3977">
          <cell r="H3977" t="str">
            <v/>
          </cell>
        </row>
        <row r="3978">
          <cell r="H3978" t="str">
            <v/>
          </cell>
        </row>
        <row r="3979">
          <cell r="H3979" t="str">
            <v/>
          </cell>
        </row>
        <row r="3980">
          <cell r="H3980" t="str">
            <v/>
          </cell>
        </row>
        <row r="3981">
          <cell r="H3981" t="str">
            <v/>
          </cell>
        </row>
        <row r="3982">
          <cell r="H3982" t="str">
            <v/>
          </cell>
        </row>
        <row r="3983">
          <cell r="H3983" t="str">
            <v/>
          </cell>
        </row>
        <row r="3984">
          <cell r="H3984" t="str">
            <v/>
          </cell>
        </row>
        <row r="3985">
          <cell r="H3985" t="str">
            <v/>
          </cell>
        </row>
        <row r="3986">
          <cell r="H3986" t="str">
            <v/>
          </cell>
        </row>
        <row r="3987">
          <cell r="H3987" t="str">
            <v/>
          </cell>
        </row>
        <row r="3988">
          <cell r="H3988" t="str">
            <v/>
          </cell>
        </row>
        <row r="3989">
          <cell r="H3989" t="str">
            <v/>
          </cell>
        </row>
        <row r="3990">
          <cell r="H3990" t="str">
            <v/>
          </cell>
        </row>
        <row r="3991">
          <cell r="H3991" t="str">
            <v/>
          </cell>
        </row>
        <row r="3992">
          <cell r="H3992" t="str">
            <v/>
          </cell>
        </row>
        <row r="3993">
          <cell r="H3993" t="str">
            <v/>
          </cell>
        </row>
        <row r="3994">
          <cell r="H3994" t="str">
            <v/>
          </cell>
        </row>
        <row r="3995">
          <cell r="H3995" t="str">
            <v/>
          </cell>
        </row>
        <row r="3996">
          <cell r="H3996" t="str">
            <v/>
          </cell>
        </row>
        <row r="3997">
          <cell r="H3997" t="str">
            <v/>
          </cell>
        </row>
        <row r="3998">
          <cell r="H3998" t="str">
            <v/>
          </cell>
        </row>
        <row r="3999">
          <cell r="H3999" t="str">
            <v/>
          </cell>
        </row>
        <row r="4000">
          <cell r="H4000" t="str">
            <v/>
          </cell>
        </row>
        <row r="4001">
          <cell r="H4001" t="str">
            <v/>
          </cell>
        </row>
        <row r="4002">
          <cell r="H4002" t="str">
            <v/>
          </cell>
        </row>
        <row r="4003">
          <cell r="H4003" t="str">
            <v/>
          </cell>
        </row>
        <row r="4004">
          <cell r="H4004" t="str">
            <v/>
          </cell>
        </row>
        <row r="4005">
          <cell r="H4005" t="str">
            <v/>
          </cell>
        </row>
        <row r="4006">
          <cell r="H4006" t="str">
            <v/>
          </cell>
        </row>
        <row r="4007">
          <cell r="H4007" t="str">
            <v/>
          </cell>
        </row>
        <row r="4008">
          <cell r="H4008" t="str">
            <v/>
          </cell>
        </row>
        <row r="4009">
          <cell r="H4009" t="str">
            <v/>
          </cell>
        </row>
        <row r="4010">
          <cell r="H4010" t="str">
            <v/>
          </cell>
        </row>
        <row r="4011">
          <cell r="H4011" t="str">
            <v/>
          </cell>
        </row>
        <row r="4012">
          <cell r="H4012" t="str">
            <v/>
          </cell>
        </row>
        <row r="4013">
          <cell r="H4013" t="str">
            <v/>
          </cell>
        </row>
        <row r="4014">
          <cell r="H4014" t="str">
            <v/>
          </cell>
        </row>
        <row r="4015">
          <cell r="H4015" t="str">
            <v/>
          </cell>
        </row>
        <row r="4016">
          <cell r="H4016" t="str">
            <v/>
          </cell>
        </row>
        <row r="4017">
          <cell r="H4017" t="str">
            <v/>
          </cell>
        </row>
        <row r="4018">
          <cell r="H4018" t="str">
            <v/>
          </cell>
        </row>
        <row r="4019">
          <cell r="H4019" t="str">
            <v/>
          </cell>
        </row>
        <row r="4020">
          <cell r="H4020" t="str">
            <v/>
          </cell>
        </row>
        <row r="4021">
          <cell r="H4021" t="str">
            <v/>
          </cell>
        </row>
        <row r="4022">
          <cell r="H4022" t="str">
            <v/>
          </cell>
        </row>
        <row r="4023">
          <cell r="H4023" t="str">
            <v/>
          </cell>
        </row>
        <row r="4024">
          <cell r="H4024" t="str">
            <v/>
          </cell>
        </row>
        <row r="4025">
          <cell r="H4025" t="str">
            <v/>
          </cell>
        </row>
        <row r="4026">
          <cell r="H4026" t="str">
            <v/>
          </cell>
        </row>
        <row r="4027">
          <cell r="H4027" t="str">
            <v/>
          </cell>
        </row>
        <row r="4028">
          <cell r="H4028" t="str">
            <v/>
          </cell>
        </row>
        <row r="4029">
          <cell r="H4029" t="str">
            <v/>
          </cell>
        </row>
        <row r="4030">
          <cell r="H4030" t="str">
            <v/>
          </cell>
        </row>
        <row r="4031">
          <cell r="H4031" t="str">
            <v/>
          </cell>
        </row>
        <row r="4032">
          <cell r="H4032" t="str">
            <v/>
          </cell>
        </row>
        <row r="4033">
          <cell r="H4033" t="str">
            <v/>
          </cell>
        </row>
        <row r="4034">
          <cell r="H4034" t="str">
            <v/>
          </cell>
        </row>
        <row r="4035">
          <cell r="H4035" t="str">
            <v/>
          </cell>
        </row>
        <row r="4036">
          <cell r="H4036" t="str">
            <v/>
          </cell>
        </row>
        <row r="4037">
          <cell r="H4037" t="str">
            <v/>
          </cell>
        </row>
        <row r="4038">
          <cell r="H4038" t="str">
            <v/>
          </cell>
        </row>
        <row r="4039">
          <cell r="H4039" t="str">
            <v/>
          </cell>
        </row>
        <row r="4040">
          <cell r="H4040" t="str">
            <v/>
          </cell>
        </row>
        <row r="4041">
          <cell r="H4041" t="str">
            <v/>
          </cell>
        </row>
        <row r="4042">
          <cell r="H4042" t="str">
            <v/>
          </cell>
        </row>
        <row r="4043">
          <cell r="H4043" t="str">
            <v/>
          </cell>
        </row>
        <row r="4044">
          <cell r="H4044" t="str">
            <v/>
          </cell>
        </row>
        <row r="4045">
          <cell r="H4045" t="str">
            <v/>
          </cell>
        </row>
        <row r="4046">
          <cell r="H4046" t="str">
            <v/>
          </cell>
        </row>
        <row r="4047">
          <cell r="H4047" t="str">
            <v/>
          </cell>
        </row>
        <row r="4048">
          <cell r="H4048" t="str">
            <v/>
          </cell>
        </row>
        <row r="4049">
          <cell r="H4049" t="str">
            <v/>
          </cell>
        </row>
        <row r="4050">
          <cell r="H4050" t="str">
            <v/>
          </cell>
        </row>
        <row r="4051">
          <cell r="H4051" t="str">
            <v/>
          </cell>
        </row>
        <row r="4052">
          <cell r="H4052" t="str">
            <v/>
          </cell>
        </row>
        <row r="4053">
          <cell r="H4053" t="str">
            <v/>
          </cell>
        </row>
        <row r="4054">
          <cell r="H4054" t="str">
            <v/>
          </cell>
        </row>
        <row r="4055">
          <cell r="H4055" t="str">
            <v/>
          </cell>
        </row>
        <row r="4056">
          <cell r="H4056" t="str">
            <v/>
          </cell>
        </row>
        <row r="4057">
          <cell r="H4057" t="str">
            <v/>
          </cell>
        </row>
        <row r="4058">
          <cell r="H4058" t="str">
            <v/>
          </cell>
        </row>
        <row r="4059">
          <cell r="H4059" t="str">
            <v/>
          </cell>
        </row>
        <row r="4060">
          <cell r="H4060" t="str">
            <v/>
          </cell>
        </row>
        <row r="4061">
          <cell r="H4061" t="str">
            <v/>
          </cell>
        </row>
        <row r="4062">
          <cell r="H4062" t="str">
            <v/>
          </cell>
        </row>
        <row r="4063">
          <cell r="H4063" t="str">
            <v/>
          </cell>
        </row>
        <row r="4064">
          <cell r="H4064" t="str">
            <v/>
          </cell>
        </row>
        <row r="4065">
          <cell r="H4065" t="str">
            <v/>
          </cell>
        </row>
        <row r="4066">
          <cell r="H4066" t="str">
            <v/>
          </cell>
        </row>
        <row r="4067">
          <cell r="H4067" t="str">
            <v/>
          </cell>
        </row>
        <row r="4068">
          <cell r="H4068" t="str">
            <v/>
          </cell>
        </row>
        <row r="4069">
          <cell r="H4069" t="str">
            <v/>
          </cell>
        </row>
        <row r="4070">
          <cell r="H4070" t="str">
            <v/>
          </cell>
        </row>
        <row r="4071">
          <cell r="H4071" t="str">
            <v/>
          </cell>
        </row>
        <row r="4072">
          <cell r="H4072" t="str">
            <v/>
          </cell>
        </row>
        <row r="4073">
          <cell r="H4073" t="str">
            <v/>
          </cell>
        </row>
        <row r="4074">
          <cell r="H4074" t="str">
            <v/>
          </cell>
        </row>
        <row r="4075">
          <cell r="H4075" t="str">
            <v/>
          </cell>
        </row>
        <row r="4076">
          <cell r="H4076" t="str">
            <v/>
          </cell>
        </row>
        <row r="4077">
          <cell r="H4077" t="str">
            <v/>
          </cell>
        </row>
        <row r="4078">
          <cell r="H4078" t="str">
            <v/>
          </cell>
        </row>
        <row r="4079">
          <cell r="H4079" t="str">
            <v/>
          </cell>
        </row>
        <row r="4080">
          <cell r="H4080" t="str">
            <v/>
          </cell>
        </row>
        <row r="4081">
          <cell r="H4081" t="str">
            <v/>
          </cell>
        </row>
        <row r="4082">
          <cell r="H4082" t="str">
            <v/>
          </cell>
        </row>
        <row r="4083">
          <cell r="H4083" t="str">
            <v/>
          </cell>
        </row>
        <row r="4084">
          <cell r="H4084" t="str">
            <v/>
          </cell>
        </row>
        <row r="4085">
          <cell r="H4085" t="str">
            <v/>
          </cell>
        </row>
        <row r="4086">
          <cell r="H4086" t="str">
            <v/>
          </cell>
        </row>
        <row r="4087">
          <cell r="H4087" t="str">
            <v/>
          </cell>
        </row>
        <row r="4088">
          <cell r="H4088" t="str">
            <v/>
          </cell>
        </row>
        <row r="4089">
          <cell r="H4089" t="str">
            <v/>
          </cell>
        </row>
        <row r="4090">
          <cell r="H4090" t="str">
            <v/>
          </cell>
        </row>
        <row r="4091">
          <cell r="H4091" t="str">
            <v/>
          </cell>
        </row>
        <row r="4092">
          <cell r="H4092" t="str">
            <v/>
          </cell>
        </row>
        <row r="4093">
          <cell r="H4093" t="str">
            <v/>
          </cell>
        </row>
        <row r="4094">
          <cell r="H4094" t="str">
            <v/>
          </cell>
        </row>
        <row r="4095">
          <cell r="H4095" t="str">
            <v/>
          </cell>
        </row>
        <row r="4096">
          <cell r="H4096" t="str">
            <v/>
          </cell>
        </row>
        <row r="4097">
          <cell r="H4097" t="str">
            <v/>
          </cell>
        </row>
        <row r="4098">
          <cell r="H4098" t="str">
            <v/>
          </cell>
        </row>
        <row r="4099">
          <cell r="H4099" t="str">
            <v/>
          </cell>
        </row>
        <row r="4100">
          <cell r="H4100" t="str">
            <v/>
          </cell>
        </row>
        <row r="4101">
          <cell r="H4101" t="str">
            <v/>
          </cell>
        </row>
        <row r="4102">
          <cell r="H4102" t="str">
            <v/>
          </cell>
        </row>
        <row r="4103">
          <cell r="H4103" t="str">
            <v/>
          </cell>
        </row>
        <row r="4104">
          <cell r="H4104" t="str">
            <v/>
          </cell>
        </row>
        <row r="4105">
          <cell r="H4105" t="str">
            <v/>
          </cell>
        </row>
        <row r="4106">
          <cell r="H4106" t="str">
            <v/>
          </cell>
        </row>
        <row r="4107">
          <cell r="H4107" t="str">
            <v/>
          </cell>
        </row>
        <row r="4108">
          <cell r="H4108" t="str">
            <v/>
          </cell>
        </row>
        <row r="4109">
          <cell r="H4109" t="str">
            <v/>
          </cell>
        </row>
        <row r="4110">
          <cell r="H4110" t="str">
            <v/>
          </cell>
        </row>
        <row r="4111">
          <cell r="H4111" t="str">
            <v/>
          </cell>
        </row>
        <row r="4112">
          <cell r="H4112" t="str">
            <v/>
          </cell>
        </row>
        <row r="4113">
          <cell r="H4113" t="str">
            <v/>
          </cell>
        </row>
        <row r="4114">
          <cell r="H4114" t="str">
            <v/>
          </cell>
        </row>
        <row r="4115">
          <cell r="H4115" t="str">
            <v/>
          </cell>
        </row>
        <row r="4116">
          <cell r="H4116" t="str">
            <v/>
          </cell>
        </row>
        <row r="4117">
          <cell r="H4117" t="str">
            <v/>
          </cell>
        </row>
        <row r="4118">
          <cell r="H4118" t="str">
            <v/>
          </cell>
        </row>
        <row r="4119">
          <cell r="H4119" t="str">
            <v/>
          </cell>
        </row>
        <row r="4120">
          <cell r="H4120" t="str">
            <v/>
          </cell>
        </row>
        <row r="4121">
          <cell r="H4121" t="str">
            <v/>
          </cell>
        </row>
        <row r="4122">
          <cell r="H4122" t="str">
            <v/>
          </cell>
        </row>
        <row r="4123">
          <cell r="H4123" t="str">
            <v/>
          </cell>
        </row>
        <row r="4124">
          <cell r="H4124" t="str">
            <v/>
          </cell>
        </row>
        <row r="4125">
          <cell r="H4125" t="str">
            <v/>
          </cell>
        </row>
        <row r="4126">
          <cell r="H4126" t="str">
            <v/>
          </cell>
        </row>
        <row r="4127">
          <cell r="H4127" t="str">
            <v/>
          </cell>
        </row>
        <row r="4128">
          <cell r="H4128" t="str">
            <v/>
          </cell>
        </row>
        <row r="4129">
          <cell r="H4129" t="str">
            <v/>
          </cell>
        </row>
        <row r="4130">
          <cell r="H4130" t="str">
            <v/>
          </cell>
        </row>
        <row r="4131">
          <cell r="H4131" t="str">
            <v/>
          </cell>
        </row>
        <row r="4132">
          <cell r="H4132" t="str">
            <v/>
          </cell>
        </row>
        <row r="4133">
          <cell r="H4133" t="str">
            <v/>
          </cell>
        </row>
        <row r="4134">
          <cell r="H4134" t="str">
            <v/>
          </cell>
        </row>
        <row r="4135">
          <cell r="H4135" t="str">
            <v/>
          </cell>
        </row>
        <row r="4136">
          <cell r="H4136" t="str">
            <v/>
          </cell>
        </row>
        <row r="4137">
          <cell r="H4137" t="str">
            <v/>
          </cell>
        </row>
        <row r="4138">
          <cell r="H4138" t="str">
            <v/>
          </cell>
        </row>
        <row r="4139">
          <cell r="H4139" t="str">
            <v/>
          </cell>
        </row>
        <row r="4140">
          <cell r="H4140" t="str">
            <v/>
          </cell>
        </row>
        <row r="4141">
          <cell r="H4141" t="str">
            <v/>
          </cell>
        </row>
        <row r="4142">
          <cell r="H4142" t="str">
            <v/>
          </cell>
        </row>
        <row r="4143">
          <cell r="H4143" t="str">
            <v/>
          </cell>
        </row>
        <row r="4144">
          <cell r="H4144" t="str">
            <v/>
          </cell>
        </row>
        <row r="4145">
          <cell r="H4145" t="str">
            <v/>
          </cell>
        </row>
        <row r="4146">
          <cell r="H4146" t="str">
            <v/>
          </cell>
        </row>
        <row r="4147">
          <cell r="H4147" t="str">
            <v/>
          </cell>
        </row>
        <row r="4148">
          <cell r="H4148" t="str">
            <v/>
          </cell>
        </row>
        <row r="4149">
          <cell r="H4149" t="str">
            <v/>
          </cell>
        </row>
        <row r="4150">
          <cell r="H4150" t="str">
            <v/>
          </cell>
        </row>
        <row r="4151">
          <cell r="H4151" t="str">
            <v/>
          </cell>
        </row>
        <row r="4152">
          <cell r="H4152" t="str">
            <v/>
          </cell>
        </row>
        <row r="4153">
          <cell r="H4153" t="str">
            <v/>
          </cell>
        </row>
        <row r="4154">
          <cell r="H4154" t="str">
            <v/>
          </cell>
        </row>
        <row r="4155">
          <cell r="H4155" t="str">
            <v/>
          </cell>
        </row>
        <row r="4156">
          <cell r="H4156" t="str">
            <v/>
          </cell>
        </row>
        <row r="4157">
          <cell r="H4157" t="str">
            <v/>
          </cell>
        </row>
        <row r="4158">
          <cell r="H4158" t="str">
            <v/>
          </cell>
        </row>
        <row r="4159">
          <cell r="H4159" t="str">
            <v/>
          </cell>
        </row>
        <row r="4160">
          <cell r="H4160" t="str">
            <v/>
          </cell>
        </row>
        <row r="4161">
          <cell r="H4161" t="str">
            <v/>
          </cell>
        </row>
        <row r="4162">
          <cell r="H4162" t="str">
            <v/>
          </cell>
        </row>
        <row r="4163">
          <cell r="H4163" t="str">
            <v/>
          </cell>
        </row>
        <row r="4164">
          <cell r="H4164" t="str">
            <v/>
          </cell>
        </row>
        <row r="4165">
          <cell r="H4165" t="str">
            <v/>
          </cell>
        </row>
        <row r="4166">
          <cell r="H4166" t="str">
            <v/>
          </cell>
        </row>
        <row r="4167">
          <cell r="H4167" t="str">
            <v/>
          </cell>
        </row>
        <row r="4168">
          <cell r="H4168" t="str">
            <v/>
          </cell>
        </row>
        <row r="4169">
          <cell r="H4169" t="str">
            <v/>
          </cell>
        </row>
        <row r="4170">
          <cell r="H4170" t="str">
            <v/>
          </cell>
        </row>
        <row r="4171">
          <cell r="H4171" t="str">
            <v/>
          </cell>
        </row>
        <row r="4172">
          <cell r="H4172" t="str">
            <v/>
          </cell>
        </row>
        <row r="4173">
          <cell r="H4173" t="str">
            <v/>
          </cell>
        </row>
        <row r="4174">
          <cell r="H4174" t="str">
            <v/>
          </cell>
        </row>
        <row r="4175">
          <cell r="H4175" t="str">
            <v/>
          </cell>
        </row>
        <row r="4176">
          <cell r="H4176" t="str">
            <v/>
          </cell>
        </row>
        <row r="4177">
          <cell r="H4177" t="str">
            <v/>
          </cell>
        </row>
        <row r="4178">
          <cell r="H4178" t="str">
            <v/>
          </cell>
        </row>
        <row r="4179">
          <cell r="H4179" t="str">
            <v/>
          </cell>
        </row>
        <row r="4180">
          <cell r="H4180" t="str">
            <v/>
          </cell>
        </row>
        <row r="4181">
          <cell r="H4181" t="str">
            <v/>
          </cell>
        </row>
        <row r="4182">
          <cell r="H4182" t="str">
            <v/>
          </cell>
        </row>
        <row r="4183">
          <cell r="H4183" t="str">
            <v/>
          </cell>
        </row>
        <row r="4184">
          <cell r="H4184" t="str">
            <v/>
          </cell>
        </row>
        <row r="4185">
          <cell r="H4185" t="str">
            <v/>
          </cell>
        </row>
        <row r="4186">
          <cell r="H4186" t="str">
            <v/>
          </cell>
        </row>
        <row r="4187">
          <cell r="H4187" t="str">
            <v/>
          </cell>
        </row>
        <row r="4188">
          <cell r="H4188" t="str">
            <v/>
          </cell>
        </row>
        <row r="4189">
          <cell r="H4189" t="str">
            <v/>
          </cell>
        </row>
        <row r="4190">
          <cell r="H4190" t="str">
            <v/>
          </cell>
        </row>
        <row r="4191">
          <cell r="H4191" t="str">
            <v/>
          </cell>
        </row>
        <row r="4192">
          <cell r="H4192" t="str">
            <v/>
          </cell>
        </row>
        <row r="4193">
          <cell r="H4193" t="str">
            <v/>
          </cell>
        </row>
        <row r="4194">
          <cell r="H4194" t="str">
            <v/>
          </cell>
        </row>
        <row r="4195">
          <cell r="H4195" t="str">
            <v/>
          </cell>
        </row>
        <row r="4196">
          <cell r="H4196" t="str">
            <v/>
          </cell>
        </row>
        <row r="4197">
          <cell r="H4197" t="str">
            <v/>
          </cell>
        </row>
        <row r="4198">
          <cell r="H4198" t="str">
            <v/>
          </cell>
        </row>
        <row r="4199">
          <cell r="H4199" t="str">
            <v/>
          </cell>
        </row>
        <row r="4200">
          <cell r="H4200" t="str">
            <v/>
          </cell>
        </row>
        <row r="4201">
          <cell r="H4201" t="str">
            <v/>
          </cell>
        </row>
        <row r="4202">
          <cell r="H4202" t="str">
            <v/>
          </cell>
        </row>
        <row r="4203">
          <cell r="H4203" t="str">
            <v/>
          </cell>
        </row>
        <row r="4204">
          <cell r="H4204" t="str">
            <v/>
          </cell>
        </row>
        <row r="4205">
          <cell r="H4205" t="str">
            <v/>
          </cell>
        </row>
        <row r="4206">
          <cell r="H4206" t="str">
            <v/>
          </cell>
        </row>
        <row r="4207">
          <cell r="H4207" t="str">
            <v/>
          </cell>
        </row>
        <row r="4208">
          <cell r="H4208" t="str">
            <v/>
          </cell>
        </row>
        <row r="4209">
          <cell r="H4209" t="str">
            <v/>
          </cell>
        </row>
        <row r="4210">
          <cell r="H4210" t="str">
            <v/>
          </cell>
        </row>
        <row r="4211">
          <cell r="H4211" t="str">
            <v/>
          </cell>
        </row>
        <row r="4212">
          <cell r="H4212" t="str">
            <v/>
          </cell>
        </row>
        <row r="4213">
          <cell r="H4213" t="str">
            <v/>
          </cell>
        </row>
        <row r="4214">
          <cell r="H4214" t="str">
            <v/>
          </cell>
        </row>
        <row r="4215">
          <cell r="H4215" t="str">
            <v/>
          </cell>
        </row>
        <row r="4216">
          <cell r="H4216" t="str">
            <v/>
          </cell>
        </row>
        <row r="4217">
          <cell r="H4217" t="str">
            <v/>
          </cell>
        </row>
        <row r="4218">
          <cell r="H4218" t="str">
            <v/>
          </cell>
        </row>
        <row r="4219">
          <cell r="H4219" t="str">
            <v/>
          </cell>
        </row>
        <row r="4220">
          <cell r="H4220" t="str">
            <v/>
          </cell>
        </row>
        <row r="4221">
          <cell r="H4221" t="str">
            <v/>
          </cell>
        </row>
        <row r="4222">
          <cell r="H4222" t="str">
            <v/>
          </cell>
        </row>
        <row r="4223">
          <cell r="H4223" t="str">
            <v/>
          </cell>
        </row>
        <row r="4224">
          <cell r="H4224" t="str">
            <v/>
          </cell>
        </row>
        <row r="4225">
          <cell r="H4225" t="str">
            <v/>
          </cell>
        </row>
        <row r="4226">
          <cell r="H4226" t="str">
            <v/>
          </cell>
        </row>
        <row r="4227">
          <cell r="H4227" t="str">
            <v/>
          </cell>
        </row>
        <row r="4228">
          <cell r="H4228" t="str">
            <v/>
          </cell>
        </row>
        <row r="4229">
          <cell r="H4229" t="str">
            <v/>
          </cell>
        </row>
        <row r="4230">
          <cell r="H4230" t="str">
            <v/>
          </cell>
        </row>
        <row r="4231">
          <cell r="H4231" t="str">
            <v/>
          </cell>
        </row>
        <row r="4232">
          <cell r="H4232" t="str">
            <v/>
          </cell>
        </row>
        <row r="4233">
          <cell r="H4233" t="str">
            <v/>
          </cell>
        </row>
        <row r="4234">
          <cell r="H4234" t="str">
            <v/>
          </cell>
        </row>
        <row r="4235">
          <cell r="H4235" t="str">
            <v/>
          </cell>
        </row>
        <row r="4236">
          <cell r="H4236" t="str">
            <v/>
          </cell>
        </row>
        <row r="4237">
          <cell r="H4237" t="str">
            <v/>
          </cell>
        </row>
        <row r="4238">
          <cell r="H4238" t="str">
            <v/>
          </cell>
        </row>
        <row r="4239">
          <cell r="H4239" t="str">
            <v/>
          </cell>
        </row>
        <row r="4240">
          <cell r="H4240" t="str">
            <v/>
          </cell>
        </row>
        <row r="4241">
          <cell r="H4241" t="str">
            <v/>
          </cell>
        </row>
        <row r="4242">
          <cell r="H4242" t="str">
            <v/>
          </cell>
        </row>
        <row r="4243">
          <cell r="H4243" t="str">
            <v/>
          </cell>
        </row>
        <row r="4244">
          <cell r="H4244" t="str">
            <v/>
          </cell>
        </row>
        <row r="4245">
          <cell r="H4245" t="str">
            <v/>
          </cell>
        </row>
        <row r="4246">
          <cell r="H4246" t="str">
            <v/>
          </cell>
        </row>
        <row r="4247">
          <cell r="H4247" t="str">
            <v/>
          </cell>
        </row>
        <row r="4248">
          <cell r="H4248" t="str">
            <v/>
          </cell>
        </row>
        <row r="4249">
          <cell r="H4249" t="str">
            <v/>
          </cell>
        </row>
        <row r="4250">
          <cell r="H4250" t="str">
            <v/>
          </cell>
        </row>
        <row r="4251">
          <cell r="H4251" t="str">
            <v/>
          </cell>
        </row>
        <row r="4252">
          <cell r="H4252" t="str">
            <v/>
          </cell>
        </row>
        <row r="4253">
          <cell r="H4253" t="str">
            <v/>
          </cell>
        </row>
        <row r="4254">
          <cell r="H4254" t="str">
            <v/>
          </cell>
        </row>
        <row r="4255">
          <cell r="H4255" t="str">
            <v/>
          </cell>
        </row>
        <row r="4256">
          <cell r="H4256" t="str">
            <v/>
          </cell>
        </row>
        <row r="4257">
          <cell r="H4257" t="str">
            <v/>
          </cell>
        </row>
        <row r="4258">
          <cell r="H4258" t="str">
            <v/>
          </cell>
        </row>
        <row r="4259">
          <cell r="H4259" t="str">
            <v/>
          </cell>
        </row>
        <row r="4260">
          <cell r="H4260" t="str">
            <v/>
          </cell>
        </row>
        <row r="4261">
          <cell r="H4261" t="str">
            <v/>
          </cell>
        </row>
        <row r="4262">
          <cell r="H4262" t="str">
            <v/>
          </cell>
        </row>
        <row r="4263">
          <cell r="H4263" t="str">
            <v/>
          </cell>
        </row>
        <row r="4264">
          <cell r="H4264" t="str">
            <v/>
          </cell>
        </row>
        <row r="4265">
          <cell r="H4265" t="str">
            <v/>
          </cell>
        </row>
        <row r="4266">
          <cell r="H4266" t="str">
            <v/>
          </cell>
        </row>
        <row r="4267">
          <cell r="H4267" t="str">
            <v/>
          </cell>
        </row>
        <row r="4268">
          <cell r="H4268" t="str">
            <v/>
          </cell>
        </row>
        <row r="4269">
          <cell r="H4269" t="str">
            <v/>
          </cell>
        </row>
        <row r="4270">
          <cell r="H4270" t="str">
            <v/>
          </cell>
        </row>
        <row r="4271">
          <cell r="H4271" t="str">
            <v/>
          </cell>
        </row>
        <row r="4272">
          <cell r="H4272" t="str">
            <v/>
          </cell>
        </row>
        <row r="4273">
          <cell r="H4273" t="str">
            <v/>
          </cell>
        </row>
        <row r="4274">
          <cell r="H4274" t="str">
            <v/>
          </cell>
        </row>
        <row r="4275">
          <cell r="H4275" t="str">
            <v/>
          </cell>
        </row>
        <row r="4276">
          <cell r="H4276" t="str">
            <v/>
          </cell>
        </row>
        <row r="4277">
          <cell r="H4277" t="str">
            <v/>
          </cell>
        </row>
        <row r="4278">
          <cell r="H4278" t="str">
            <v/>
          </cell>
        </row>
        <row r="4279">
          <cell r="H4279" t="str">
            <v/>
          </cell>
        </row>
        <row r="4280">
          <cell r="H4280" t="str">
            <v/>
          </cell>
        </row>
        <row r="4281">
          <cell r="H4281" t="str">
            <v/>
          </cell>
        </row>
        <row r="4282">
          <cell r="H4282" t="str">
            <v/>
          </cell>
        </row>
        <row r="4283">
          <cell r="H4283" t="str">
            <v/>
          </cell>
        </row>
        <row r="4284">
          <cell r="H4284" t="str">
            <v/>
          </cell>
        </row>
        <row r="4285">
          <cell r="H4285" t="str">
            <v/>
          </cell>
        </row>
        <row r="4286">
          <cell r="H4286" t="str">
            <v/>
          </cell>
        </row>
        <row r="4287">
          <cell r="H4287" t="str">
            <v/>
          </cell>
        </row>
        <row r="4288">
          <cell r="H4288" t="str">
            <v/>
          </cell>
        </row>
        <row r="4289">
          <cell r="H4289" t="str">
            <v/>
          </cell>
        </row>
        <row r="4290">
          <cell r="H4290" t="str">
            <v/>
          </cell>
        </row>
        <row r="4291">
          <cell r="H4291" t="str">
            <v/>
          </cell>
        </row>
        <row r="4292">
          <cell r="H4292" t="str">
            <v/>
          </cell>
        </row>
        <row r="4293">
          <cell r="H4293" t="str">
            <v/>
          </cell>
        </row>
        <row r="4294">
          <cell r="H4294" t="str">
            <v/>
          </cell>
        </row>
        <row r="4295">
          <cell r="H4295" t="str">
            <v/>
          </cell>
        </row>
        <row r="4296">
          <cell r="H4296" t="str">
            <v/>
          </cell>
        </row>
        <row r="4297">
          <cell r="H4297" t="str">
            <v/>
          </cell>
        </row>
        <row r="4298">
          <cell r="H4298" t="str">
            <v/>
          </cell>
        </row>
        <row r="4299">
          <cell r="H4299" t="str">
            <v/>
          </cell>
        </row>
        <row r="4300">
          <cell r="H4300" t="str">
            <v/>
          </cell>
        </row>
        <row r="4301">
          <cell r="H4301" t="str">
            <v/>
          </cell>
        </row>
        <row r="4302">
          <cell r="H4302" t="str">
            <v/>
          </cell>
        </row>
        <row r="4303">
          <cell r="H4303" t="str">
            <v/>
          </cell>
        </row>
        <row r="4304">
          <cell r="H4304" t="str">
            <v/>
          </cell>
        </row>
        <row r="4305">
          <cell r="H4305" t="str">
            <v/>
          </cell>
        </row>
        <row r="4306">
          <cell r="H4306" t="str">
            <v/>
          </cell>
        </row>
        <row r="4307">
          <cell r="H4307" t="str">
            <v/>
          </cell>
        </row>
        <row r="4308">
          <cell r="H4308" t="str">
            <v/>
          </cell>
        </row>
        <row r="4309">
          <cell r="H4309" t="str">
            <v/>
          </cell>
        </row>
        <row r="4310">
          <cell r="H4310" t="str">
            <v/>
          </cell>
        </row>
        <row r="4311">
          <cell r="H4311" t="str">
            <v/>
          </cell>
        </row>
        <row r="4312">
          <cell r="H4312" t="str">
            <v/>
          </cell>
        </row>
        <row r="4313">
          <cell r="H4313" t="str">
            <v/>
          </cell>
        </row>
        <row r="4314">
          <cell r="H4314" t="str">
            <v/>
          </cell>
        </row>
        <row r="4315">
          <cell r="H4315" t="str">
            <v/>
          </cell>
        </row>
        <row r="4316">
          <cell r="H4316" t="str">
            <v/>
          </cell>
        </row>
        <row r="4317">
          <cell r="H4317" t="str">
            <v/>
          </cell>
        </row>
        <row r="4318">
          <cell r="H4318" t="str">
            <v/>
          </cell>
        </row>
        <row r="4319">
          <cell r="H4319" t="str">
            <v/>
          </cell>
        </row>
        <row r="4320">
          <cell r="H4320" t="str">
            <v/>
          </cell>
        </row>
        <row r="4321">
          <cell r="H4321" t="str">
            <v/>
          </cell>
        </row>
        <row r="4322">
          <cell r="H4322" t="str">
            <v/>
          </cell>
        </row>
        <row r="4323">
          <cell r="H4323" t="str">
            <v/>
          </cell>
        </row>
        <row r="4324">
          <cell r="H4324" t="str">
            <v/>
          </cell>
        </row>
        <row r="4325">
          <cell r="H4325" t="str">
            <v/>
          </cell>
        </row>
        <row r="4326">
          <cell r="H4326" t="str">
            <v/>
          </cell>
        </row>
        <row r="4327">
          <cell r="H4327" t="str">
            <v/>
          </cell>
        </row>
        <row r="4328">
          <cell r="H4328" t="str">
            <v/>
          </cell>
        </row>
        <row r="4329">
          <cell r="H4329" t="str">
            <v/>
          </cell>
        </row>
        <row r="4330">
          <cell r="H4330" t="str">
            <v/>
          </cell>
        </row>
        <row r="4331">
          <cell r="H4331" t="str">
            <v/>
          </cell>
        </row>
        <row r="4332">
          <cell r="H4332" t="str">
            <v/>
          </cell>
        </row>
        <row r="4333">
          <cell r="H4333" t="str">
            <v/>
          </cell>
        </row>
        <row r="4334">
          <cell r="H4334" t="str">
            <v/>
          </cell>
        </row>
        <row r="4335">
          <cell r="H4335" t="str">
            <v/>
          </cell>
        </row>
        <row r="4336">
          <cell r="H4336" t="str">
            <v/>
          </cell>
        </row>
        <row r="4337">
          <cell r="H4337" t="str">
            <v/>
          </cell>
        </row>
        <row r="4338">
          <cell r="H4338" t="str">
            <v/>
          </cell>
        </row>
        <row r="4339">
          <cell r="H4339" t="str">
            <v/>
          </cell>
        </row>
        <row r="4340">
          <cell r="H4340" t="str">
            <v/>
          </cell>
        </row>
        <row r="4341">
          <cell r="H4341" t="str">
            <v/>
          </cell>
        </row>
        <row r="4342">
          <cell r="H4342" t="str">
            <v/>
          </cell>
        </row>
        <row r="4343">
          <cell r="H4343" t="str">
            <v/>
          </cell>
        </row>
        <row r="4344">
          <cell r="H4344" t="str">
            <v/>
          </cell>
        </row>
        <row r="4345">
          <cell r="H4345" t="str">
            <v/>
          </cell>
        </row>
        <row r="4346">
          <cell r="H4346" t="str">
            <v/>
          </cell>
        </row>
        <row r="4347">
          <cell r="H4347" t="str">
            <v/>
          </cell>
        </row>
        <row r="4348">
          <cell r="H4348" t="str">
            <v/>
          </cell>
        </row>
        <row r="4349">
          <cell r="H4349" t="str">
            <v/>
          </cell>
        </row>
        <row r="4350">
          <cell r="H4350" t="str">
            <v/>
          </cell>
        </row>
        <row r="4351">
          <cell r="H4351" t="str">
            <v/>
          </cell>
        </row>
        <row r="4352">
          <cell r="H4352" t="str">
            <v/>
          </cell>
        </row>
        <row r="4353">
          <cell r="H4353" t="str">
            <v/>
          </cell>
        </row>
        <row r="4354">
          <cell r="H4354" t="str">
            <v/>
          </cell>
        </row>
        <row r="4355">
          <cell r="H4355" t="str">
            <v/>
          </cell>
        </row>
        <row r="4356">
          <cell r="H4356" t="str">
            <v/>
          </cell>
        </row>
        <row r="4357">
          <cell r="H4357" t="str">
            <v/>
          </cell>
        </row>
        <row r="4358">
          <cell r="H4358" t="str">
            <v/>
          </cell>
        </row>
        <row r="4359">
          <cell r="H4359" t="str">
            <v/>
          </cell>
        </row>
        <row r="4360">
          <cell r="H4360" t="str">
            <v/>
          </cell>
        </row>
        <row r="4361">
          <cell r="H4361" t="str">
            <v/>
          </cell>
        </row>
        <row r="4362">
          <cell r="H4362" t="str">
            <v/>
          </cell>
        </row>
        <row r="4363">
          <cell r="H4363" t="str">
            <v/>
          </cell>
        </row>
        <row r="4364">
          <cell r="H4364" t="str">
            <v/>
          </cell>
        </row>
        <row r="4365">
          <cell r="H4365" t="str">
            <v/>
          </cell>
        </row>
        <row r="4366">
          <cell r="H4366" t="str">
            <v/>
          </cell>
        </row>
        <row r="4367">
          <cell r="H4367" t="str">
            <v/>
          </cell>
        </row>
        <row r="4368">
          <cell r="H4368" t="str">
            <v/>
          </cell>
        </row>
        <row r="4369">
          <cell r="H4369" t="str">
            <v/>
          </cell>
        </row>
        <row r="4370">
          <cell r="H4370" t="str">
            <v/>
          </cell>
        </row>
        <row r="4371">
          <cell r="H4371" t="str">
            <v/>
          </cell>
        </row>
        <row r="4372">
          <cell r="H4372" t="str">
            <v/>
          </cell>
        </row>
        <row r="4373">
          <cell r="H4373" t="str">
            <v/>
          </cell>
        </row>
        <row r="4374">
          <cell r="H4374" t="str">
            <v/>
          </cell>
        </row>
        <row r="4375">
          <cell r="H4375" t="str">
            <v/>
          </cell>
        </row>
        <row r="4376">
          <cell r="H4376" t="str">
            <v/>
          </cell>
        </row>
        <row r="4377">
          <cell r="H4377" t="str">
            <v/>
          </cell>
        </row>
        <row r="4378">
          <cell r="H4378" t="str">
            <v/>
          </cell>
        </row>
        <row r="4379">
          <cell r="H4379" t="str">
            <v/>
          </cell>
        </row>
        <row r="4380">
          <cell r="H4380" t="str">
            <v/>
          </cell>
        </row>
        <row r="4381">
          <cell r="H4381" t="str">
            <v/>
          </cell>
        </row>
        <row r="4382">
          <cell r="H4382" t="str">
            <v/>
          </cell>
        </row>
        <row r="4383">
          <cell r="H4383" t="str">
            <v/>
          </cell>
        </row>
        <row r="4384">
          <cell r="H4384" t="str">
            <v/>
          </cell>
        </row>
        <row r="4385">
          <cell r="H4385" t="str">
            <v/>
          </cell>
        </row>
        <row r="4386">
          <cell r="H4386" t="str">
            <v/>
          </cell>
        </row>
        <row r="4387">
          <cell r="H4387" t="str">
            <v/>
          </cell>
        </row>
        <row r="4388">
          <cell r="H4388" t="str">
            <v/>
          </cell>
        </row>
        <row r="4389">
          <cell r="H4389" t="str">
            <v/>
          </cell>
        </row>
        <row r="4390">
          <cell r="H4390" t="str">
            <v/>
          </cell>
        </row>
        <row r="4391">
          <cell r="H4391" t="str">
            <v/>
          </cell>
        </row>
        <row r="4392">
          <cell r="H4392" t="str">
            <v/>
          </cell>
        </row>
        <row r="4393">
          <cell r="H4393" t="str">
            <v/>
          </cell>
        </row>
        <row r="4394">
          <cell r="H4394" t="str">
            <v/>
          </cell>
        </row>
        <row r="4395">
          <cell r="H4395" t="str">
            <v/>
          </cell>
        </row>
        <row r="4396">
          <cell r="H4396" t="str">
            <v/>
          </cell>
        </row>
        <row r="4397">
          <cell r="H4397" t="str">
            <v/>
          </cell>
        </row>
        <row r="4398">
          <cell r="H4398" t="str">
            <v/>
          </cell>
        </row>
        <row r="4399">
          <cell r="H4399" t="str">
            <v/>
          </cell>
        </row>
        <row r="4400">
          <cell r="H4400" t="str">
            <v/>
          </cell>
        </row>
        <row r="4401">
          <cell r="H4401" t="str">
            <v/>
          </cell>
        </row>
        <row r="4402">
          <cell r="H4402" t="str">
            <v/>
          </cell>
        </row>
        <row r="4403">
          <cell r="H4403" t="str">
            <v/>
          </cell>
        </row>
        <row r="4404">
          <cell r="H4404" t="str">
            <v/>
          </cell>
        </row>
        <row r="4405">
          <cell r="H4405" t="str">
            <v/>
          </cell>
        </row>
        <row r="4406">
          <cell r="H4406" t="str">
            <v/>
          </cell>
        </row>
        <row r="4407">
          <cell r="H4407" t="str">
            <v/>
          </cell>
        </row>
        <row r="4408">
          <cell r="H4408" t="str">
            <v/>
          </cell>
        </row>
        <row r="4409">
          <cell r="H4409" t="str">
            <v/>
          </cell>
        </row>
        <row r="4410">
          <cell r="H4410" t="str">
            <v/>
          </cell>
        </row>
        <row r="4411">
          <cell r="H4411" t="str">
            <v/>
          </cell>
        </row>
        <row r="4412">
          <cell r="H4412" t="str">
            <v/>
          </cell>
        </row>
        <row r="4413">
          <cell r="H4413" t="str">
            <v/>
          </cell>
        </row>
        <row r="4414">
          <cell r="H4414" t="str">
            <v/>
          </cell>
        </row>
        <row r="4415">
          <cell r="H4415" t="str">
            <v/>
          </cell>
        </row>
        <row r="4416">
          <cell r="H4416" t="str">
            <v/>
          </cell>
        </row>
        <row r="4417">
          <cell r="H4417" t="str">
            <v/>
          </cell>
        </row>
        <row r="4418">
          <cell r="H4418" t="str">
            <v/>
          </cell>
        </row>
        <row r="4419">
          <cell r="H4419" t="str">
            <v/>
          </cell>
        </row>
        <row r="4420">
          <cell r="H4420" t="str">
            <v/>
          </cell>
        </row>
        <row r="4421">
          <cell r="H4421" t="str">
            <v/>
          </cell>
        </row>
        <row r="4422">
          <cell r="H4422" t="str">
            <v/>
          </cell>
        </row>
        <row r="4423">
          <cell r="H4423" t="str">
            <v/>
          </cell>
        </row>
        <row r="4424">
          <cell r="H4424" t="str">
            <v/>
          </cell>
        </row>
        <row r="4425">
          <cell r="H4425" t="str">
            <v/>
          </cell>
        </row>
        <row r="4426">
          <cell r="H4426" t="str">
            <v/>
          </cell>
        </row>
        <row r="4427">
          <cell r="H4427" t="str">
            <v/>
          </cell>
        </row>
        <row r="4428">
          <cell r="H4428" t="str">
            <v/>
          </cell>
        </row>
        <row r="4429">
          <cell r="H4429" t="str">
            <v/>
          </cell>
        </row>
        <row r="4430">
          <cell r="H4430" t="str">
            <v/>
          </cell>
        </row>
        <row r="4431">
          <cell r="H4431" t="str">
            <v/>
          </cell>
        </row>
        <row r="4432">
          <cell r="H4432" t="str">
            <v/>
          </cell>
        </row>
        <row r="4433">
          <cell r="H4433" t="str">
            <v/>
          </cell>
        </row>
        <row r="4434">
          <cell r="H4434" t="str">
            <v/>
          </cell>
        </row>
        <row r="4435">
          <cell r="H4435" t="str">
            <v/>
          </cell>
        </row>
        <row r="4436">
          <cell r="H4436" t="str">
            <v/>
          </cell>
        </row>
        <row r="4437">
          <cell r="H4437" t="str">
            <v/>
          </cell>
        </row>
        <row r="4438">
          <cell r="H4438" t="str">
            <v/>
          </cell>
        </row>
        <row r="4439">
          <cell r="H4439" t="str">
            <v/>
          </cell>
        </row>
        <row r="4440">
          <cell r="H4440" t="str">
            <v/>
          </cell>
        </row>
        <row r="4441">
          <cell r="H4441" t="str">
            <v/>
          </cell>
        </row>
        <row r="4442">
          <cell r="H4442" t="str">
            <v/>
          </cell>
        </row>
        <row r="4443">
          <cell r="H4443" t="str">
            <v/>
          </cell>
        </row>
        <row r="4444">
          <cell r="H4444" t="str">
            <v/>
          </cell>
        </row>
        <row r="4445">
          <cell r="H4445" t="str">
            <v/>
          </cell>
        </row>
        <row r="4446">
          <cell r="H4446" t="str">
            <v/>
          </cell>
        </row>
        <row r="4447">
          <cell r="H4447" t="str">
            <v/>
          </cell>
        </row>
        <row r="4448">
          <cell r="H4448" t="str">
            <v/>
          </cell>
        </row>
        <row r="4449">
          <cell r="H4449" t="str">
            <v/>
          </cell>
        </row>
        <row r="4450">
          <cell r="H4450" t="str">
            <v/>
          </cell>
        </row>
        <row r="4451">
          <cell r="H4451" t="str">
            <v/>
          </cell>
        </row>
        <row r="4452">
          <cell r="H4452" t="str">
            <v/>
          </cell>
        </row>
        <row r="4453">
          <cell r="H4453" t="str">
            <v/>
          </cell>
        </row>
        <row r="4454">
          <cell r="H4454" t="str">
            <v/>
          </cell>
        </row>
        <row r="4455">
          <cell r="H4455" t="str">
            <v/>
          </cell>
        </row>
        <row r="4456">
          <cell r="H4456" t="str">
            <v/>
          </cell>
        </row>
        <row r="4457">
          <cell r="H4457" t="str">
            <v/>
          </cell>
        </row>
        <row r="4458">
          <cell r="H4458" t="str">
            <v/>
          </cell>
        </row>
        <row r="4459">
          <cell r="H4459" t="str">
            <v/>
          </cell>
        </row>
        <row r="4460">
          <cell r="H4460" t="str">
            <v/>
          </cell>
        </row>
        <row r="4461">
          <cell r="H4461" t="str">
            <v/>
          </cell>
        </row>
        <row r="4462">
          <cell r="H4462" t="str">
            <v/>
          </cell>
        </row>
        <row r="4463">
          <cell r="H4463" t="str">
            <v/>
          </cell>
        </row>
        <row r="4464">
          <cell r="H4464" t="str">
            <v/>
          </cell>
        </row>
        <row r="4465">
          <cell r="H4465" t="str">
            <v/>
          </cell>
        </row>
        <row r="4466">
          <cell r="H4466" t="str">
            <v/>
          </cell>
        </row>
        <row r="4467">
          <cell r="H4467" t="str">
            <v/>
          </cell>
        </row>
        <row r="4468">
          <cell r="H4468" t="str">
            <v/>
          </cell>
        </row>
        <row r="4469">
          <cell r="H4469" t="str">
            <v/>
          </cell>
        </row>
        <row r="4470">
          <cell r="H4470" t="str">
            <v/>
          </cell>
        </row>
        <row r="4471">
          <cell r="H4471" t="str">
            <v/>
          </cell>
        </row>
        <row r="4472">
          <cell r="H4472" t="str">
            <v/>
          </cell>
        </row>
        <row r="4473">
          <cell r="H4473" t="str">
            <v/>
          </cell>
        </row>
        <row r="4474">
          <cell r="H4474" t="str">
            <v/>
          </cell>
        </row>
        <row r="4475">
          <cell r="H4475" t="str">
            <v/>
          </cell>
        </row>
        <row r="4476">
          <cell r="H4476" t="str">
            <v/>
          </cell>
        </row>
        <row r="4477">
          <cell r="H4477" t="str">
            <v/>
          </cell>
        </row>
        <row r="4478">
          <cell r="H4478" t="str">
            <v/>
          </cell>
        </row>
        <row r="4479">
          <cell r="H4479" t="str">
            <v/>
          </cell>
        </row>
        <row r="4480">
          <cell r="H4480" t="str">
            <v/>
          </cell>
        </row>
        <row r="4481">
          <cell r="H4481" t="str">
            <v/>
          </cell>
        </row>
        <row r="4482">
          <cell r="H4482" t="str">
            <v/>
          </cell>
        </row>
        <row r="4483">
          <cell r="H4483" t="str">
            <v/>
          </cell>
        </row>
        <row r="4484">
          <cell r="H4484" t="str">
            <v/>
          </cell>
        </row>
        <row r="4485">
          <cell r="H4485" t="str">
            <v/>
          </cell>
        </row>
        <row r="4486">
          <cell r="H4486" t="str">
            <v/>
          </cell>
        </row>
        <row r="4487">
          <cell r="H4487" t="str">
            <v/>
          </cell>
        </row>
        <row r="4488">
          <cell r="H4488" t="str">
            <v/>
          </cell>
        </row>
        <row r="4489">
          <cell r="H4489" t="str">
            <v/>
          </cell>
        </row>
        <row r="4490">
          <cell r="H4490" t="str">
            <v/>
          </cell>
        </row>
        <row r="4491">
          <cell r="H4491" t="str">
            <v/>
          </cell>
        </row>
        <row r="4492">
          <cell r="H4492" t="str">
            <v/>
          </cell>
        </row>
        <row r="4493">
          <cell r="H4493" t="str">
            <v/>
          </cell>
        </row>
        <row r="4494">
          <cell r="H4494" t="str">
            <v/>
          </cell>
        </row>
        <row r="4495">
          <cell r="H4495" t="str">
            <v/>
          </cell>
        </row>
        <row r="4496">
          <cell r="H4496" t="str">
            <v/>
          </cell>
        </row>
        <row r="4497">
          <cell r="H4497" t="str">
            <v/>
          </cell>
        </row>
        <row r="4498">
          <cell r="H4498" t="str">
            <v/>
          </cell>
        </row>
        <row r="4499">
          <cell r="H4499" t="str">
            <v/>
          </cell>
        </row>
        <row r="4500">
          <cell r="H4500" t="str">
            <v/>
          </cell>
        </row>
        <row r="4501">
          <cell r="H4501" t="str">
            <v/>
          </cell>
        </row>
        <row r="4502">
          <cell r="H4502" t="str">
            <v/>
          </cell>
        </row>
        <row r="4503">
          <cell r="H4503" t="str">
            <v/>
          </cell>
        </row>
        <row r="4504">
          <cell r="H4504" t="str">
            <v/>
          </cell>
        </row>
        <row r="4505">
          <cell r="H4505" t="str">
            <v/>
          </cell>
        </row>
        <row r="4506">
          <cell r="H4506" t="str">
            <v/>
          </cell>
        </row>
        <row r="4507">
          <cell r="H4507" t="str">
            <v/>
          </cell>
        </row>
        <row r="4508">
          <cell r="H4508" t="str">
            <v/>
          </cell>
        </row>
        <row r="4509">
          <cell r="H4509" t="str">
            <v/>
          </cell>
        </row>
        <row r="4510">
          <cell r="H4510" t="str">
            <v/>
          </cell>
        </row>
        <row r="4511">
          <cell r="H4511" t="str">
            <v/>
          </cell>
        </row>
        <row r="4512">
          <cell r="H4512" t="str">
            <v/>
          </cell>
        </row>
        <row r="4513">
          <cell r="H4513" t="str">
            <v/>
          </cell>
        </row>
        <row r="4514">
          <cell r="H4514" t="str">
            <v/>
          </cell>
        </row>
        <row r="4515">
          <cell r="H4515" t="str">
            <v/>
          </cell>
        </row>
        <row r="4516">
          <cell r="H4516" t="str">
            <v/>
          </cell>
        </row>
        <row r="4517">
          <cell r="H4517" t="str">
            <v/>
          </cell>
        </row>
        <row r="4518">
          <cell r="H4518" t="str">
            <v/>
          </cell>
        </row>
        <row r="4519">
          <cell r="H4519" t="str">
            <v/>
          </cell>
        </row>
        <row r="4520">
          <cell r="H4520" t="str">
            <v/>
          </cell>
        </row>
        <row r="4521">
          <cell r="H4521" t="str">
            <v/>
          </cell>
        </row>
        <row r="4522">
          <cell r="H4522" t="str">
            <v/>
          </cell>
        </row>
        <row r="4523">
          <cell r="H4523" t="str">
            <v/>
          </cell>
        </row>
        <row r="4524">
          <cell r="H4524" t="str">
            <v/>
          </cell>
        </row>
        <row r="4525">
          <cell r="H4525" t="str">
            <v/>
          </cell>
        </row>
        <row r="4526">
          <cell r="H4526" t="str">
            <v/>
          </cell>
        </row>
        <row r="4527">
          <cell r="H4527" t="str">
            <v/>
          </cell>
        </row>
        <row r="4528">
          <cell r="H4528" t="str">
            <v/>
          </cell>
        </row>
        <row r="4529">
          <cell r="H4529" t="str">
            <v/>
          </cell>
        </row>
        <row r="4530">
          <cell r="H4530" t="str">
            <v/>
          </cell>
        </row>
        <row r="4531">
          <cell r="H4531" t="str">
            <v/>
          </cell>
        </row>
        <row r="4532">
          <cell r="H4532" t="str">
            <v/>
          </cell>
        </row>
        <row r="4533">
          <cell r="H4533" t="str">
            <v/>
          </cell>
        </row>
        <row r="4534">
          <cell r="H4534" t="str">
            <v/>
          </cell>
        </row>
        <row r="4535">
          <cell r="H4535" t="str">
            <v/>
          </cell>
        </row>
        <row r="4536">
          <cell r="H4536" t="str">
            <v/>
          </cell>
        </row>
        <row r="4537">
          <cell r="H4537" t="str">
            <v/>
          </cell>
        </row>
        <row r="4538">
          <cell r="H4538" t="str">
            <v/>
          </cell>
        </row>
        <row r="4539">
          <cell r="H4539" t="str">
            <v/>
          </cell>
        </row>
        <row r="4540">
          <cell r="H4540" t="str">
            <v/>
          </cell>
        </row>
        <row r="4541">
          <cell r="H4541" t="str">
            <v/>
          </cell>
        </row>
        <row r="4542">
          <cell r="H4542" t="str">
            <v/>
          </cell>
        </row>
        <row r="4543">
          <cell r="H4543" t="str">
            <v/>
          </cell>
        </row>
        <row r="4544">
          <cell r="H4544" t="str">
            <v/>
          </cell>
        </row>
        <row r="4545">
          <cell r="H4545" t="str">
            <v/>
          </cell>
        </row>
        <row r="4546">
          <cell r="H4546" t="str">
            <v/>
          </cell>
        </row>
        <row r="4547">
          <cell r="H4547" t="str">
            <v/>
          </cell>
        </row>
        <row r="4548">
          <cell r="H4548" t="str">
            <v/>
          </cell>
        </row>
        <row r="4549">
          <cell r="H4549" t="str">
            <v/>
          </cell>
        </row>
        <row r="4550">
          <cell r="H4550" t="str">
            <v/>
          </cell>
        </row>
        <row r="4551">
          <cell r="H4551" t="str">
            <v/>
          </cell>
        </row>
        <row r="4552">
          <cell r="H4552" t="str">
            <v/>
          </cell>
        </row>
        <row r="4553">
          <cell r="H4553" t="str">
            <v/>
          </cell>
        </row>
        <row r="4554">
          <cell r="H4554" t="str">
            <v/>
          </cell>
        </row>
        <row r="4555">
          <cell r="H4555" t="str">
            <v/>
          </cell>
        </row>
        <row r="4556">
          <cell r="H4556" t="str">
            <v/>
          </cell>
        </row>
        <row r="4557">
          <cell r="H4557" t="str">
            <v/>
          </cell>
        </row>
        <row r="4558">
          <cell r="H4558" t="str">
            <v/>
          </cell>
        </row>
        <row r="4559">
          <cell r="H4559" t="str">
            <v/>
          </cell>
        </row>
        <row r="4560">
          <cell r="H4560" t="str">
            <v/>
          </cell>
        </row>
        <row r="4561">
          <cell r="H4561" t="str">
            <v/>
          </cell>
        </row>
        <row r="4562">
          <cell r="H4562" t="str">
            <v/>
          </cell>
        </row>
        <row r="4563">
          <cell r="H4563" t="str">
            <v/>
          </cell>
        </row>
        <row r="4564">
          <cell r="H4564" t="str">
            <v/>
          </cell>
        </row>
        <row r="4565">
          <cell r="H4565" t="str">
            <v/>
          </cell>
        </row>
        <row r="4566">
          <cell r="H4566" t="str">
            <v/>
          </cell>
        </row>
        <row r="4567">
          <cell r="H4567" t="str">
            <v/>
          </cell>
        </row>
        <row r="4568">
          <cell r="H4568" t="str">
            <v/>
          </cell>
        </row>
        <row r="4569">
          <cell r="H4569" t="str">
            <v/>
          </cell>
        </row>
        <row r="4570">
          <cell r="H4570" t="str">
            <v/>
          </cell>
        </row>
        <row r="4571">
          <cell r="H4571" t="str">
            <v/>
          </cell>
        </row>
        <row r="4572">
          <cell r="H4572" t="str">
            <v/>
          </cell>
        </row>
        <row r="4573">
          <cell r="H4573" t="str">
            <v/>
          </cell>
        </row>
        <row r="4574">
          <cell r="H4574" t="str">
            <v/>
          </cell>
        </row>
        <row r="4575">
          <cell r="H4575" t="str">
            <v/>
          </cell>
        </row>
        <row r="4576">
          <cell r="H4576" t="str">
            <v/>
          </cell>
        </row>
        <row r="4577">
          <cell r="H4577" t="str">
            <v/>
          </cell>
        </row>
        <row r="4578">
          <cell r="H4578" t="str">
            <v/>
          </cell>
        </row>
        <row r="4579">
          <cell r="H4579" t="str">
            <v/>
          </cell>
        </row>
        <row r="4580">
          <cell r="H4580" t="str">
            <v/>
          </cell>
        </row>
        <row r="4581">
          <cell r="H4581" t="str">
            <v/>
          </cell>
        </row>
        <row r="4582">
          <cell r="H4582" t="str">
            <v/>
          </cell>
        </row>
        <row r="4583">
          <cell r="H4583" t="str">
            <v/>
          </cell>
        </row>
        <row r="4584">
          <cell r="H4584" t="str">
            <v/>
          </cell>
        </row>
        <row r="4585">
          <cell r="H4585" t="str">
            <v/>
          </cell>
        </row>
        <row r="4586">
          <cell r="H4586" t="str">
            <v/>
          </cell>
        </row>
        <row r="4587">
          <cell r="H4587" t="str">
            <v/>
          </cell>
        </row>
        <row r="4588">
          <cell r="H4588" t="str">
            <v/>
          </cell>
        </row>
        <row r="4589">
          <cell r="H4589" t="str">
            <v/>
          </cell>
        </row>
        <row r="4590">
          <cell r="H4590" t="str">
            <v/>
          </cell>
        </row>
        <row r="4591">
          <cell r="H4591" t="str">
            <v/>
          </cell>
        </row>
        <row r="4592">
          <cell r="H4592" t="str">
            <v/>
          </cell>
        </row>
        <row r="4593">
          <cell r="H4593" t="str">
            <v/>
          </cell>
        </row>
        <row r="4594">
          <cell r="H4594" t="str">
            <v/>
          </cell>
        </row>
        <row r="4595">
          <cell r="H4595" t="str">
            <v/>
          </cell>
        </row>
        <row r="4596">
          <cell r="H4596" t="str">
            <v/>
          </cell>
        </row>
        <row r="4597">
          <cell r="H4597" t="str">
            <v/>
          </cell>
        </row>
        <row r="4598">
          <cell r="H4598" t="str">
            <v/>
          </cell>
        </row>
        <row r="4599">
          <cell r="H4599" t="str">
            <v/>
          </cell>
        </row>
        <row r="4600">
          <cell r="H4600" t="str">
            <v/>
          </cell>
        </row>
        <row r="4601">
          <cell r="H4601" t="str">
            <v/>
          </cell>
        </row>
        <row r="4602">
          <cell r="H4602" t="str">
            <v/>
          </cell>
        </row>
        <row r="4603">
          <cell r="H4603" t="str">
            <v/>
          </cell>
        </row>
        <row r="4604">
          <cell r="H4604" t="str">
            <v/>
          </cell>
        </row>
        <row r="4605">
          <cell r="H4605" t="str">
            <v/>
          </cell>
        </row>
        <row r="4606">
          <cell r="H4606" t="str">
            <v/>
          </cell>
        </row>
        <row r="4607">
          <cell r="H4607" t="str">
            <v/>
          </cell>
        </row>
        <row r="4608">
          <cell r="H4608" t="str">
            <v/>
          </cell>
        </row>
        <row r="4609">
          <cell r="H4609" t="str">
            <v/>
          </cell>
        </row>
        <row r="4610">
          <cell r="H4610" t="str">
            <v/>
          </cell>
        </row>
        <row r="4611">
          <cell r="H4611" t="str">
            <v/>
          </cell>
        </row>
        <row r="4612">
          <cell r="H4612" t="str">
            <v/>
          </cell>
        </row>
        <row r="4613">
          <cell r="H4613" t="str">
            <v/>
          </cell>
        </row>
        <row r="4614">
          <cell r="H4614" t="str">
            <v/>
          </cell>
        </row>
        <row r="4615">
          <cell r="H4615" t="str">
            <v/>
          </cell>
        </row>
        <row r="4616">
          <cell r="H4616" t="str">
            <v/>
          </cell>
        </row>
        <row r="4617">
          <cell r="H4617" t="str">
            <v/>
          </cell>
        </row>
        <row r="4618">
          <cell r="H4618" t="str">
            <v/>
          </cell>
        </row>
        <row r="4619">
          <cell r="H4619" t="str">
            <v/>
          </cell>
        </row>
        <row r="4620">
          <cell r="H4620" t="str">
            <v/>
          </cell>
        </row>
        <row r="4621">
          <cell r="H4621" t="str">
            <v/>
          </cell>
        </row>
        <row r="4622">
          <cell r="H4622" t="str">
            <v/>
          </cell>
        </row>
        <row r="4623">
          <cell r="H4623" t="str">
            <v/>
          </cell>
        </row>
        <row r="4624">
          <cell r="H4624" t="str">
            <v/>
          </cell>
        </row>
        <row r="4625">
          <cell r="H4625" t="str">
            <v/>
          </cell>
        </row>
        <row r="4626">
          <cell r="H4626" t="str">
            <v/>
          </cell>
        </row>
        <row r="4627">
          <cell r="H4627" t="str">
            <v/>
          </cell>
        </row>
        <row r="4628">
          <cell r="H4628" t="str">
            <v/>
          </cell>
        </row>
        <row r="4629">
          <cell r="H4629" t="str">
            <v/>
          </cell>
        </row>
        <row r="4630">
          <cell r="H4630" t="str">
            <v/>
          </cell>
        </row>
        <row r="4631">
          <cell r="H4631" t="str">
            <v/>
          </cell>
        </row>
        <row r="4632">
          <cell r="H4632" t="str">
            <v/>
          </cell>
        </row>
        <row r="4633">
          <cell r="H4633" t="str">
            <v/>
          </cell>
        </row>
        <row r="4634">
          <cell r="H4634" t="str">
            <v/>
          </cell>
        </row>
        <row r="4635">
          <cell r="H4635" t="str">
            <v/>
          </cell>
        </row>
        <row r="4636">
          <cell r="H4636" t="str">
            <v/>
          </cell>
        </row>
        <row r="4637">
          <cell r="H4637" t="str">
            <v/>
          </cell>
        </row>
        <row r="4638">
          <cell r="H4638" t="str">
            <v/>
          </cell>
        </row>
        <row r="4639">
          <cell r="H4639" t="str">
            <v/>
          </cell>
        </row>
        <row r="4640">
          <cell r="H4640" t="str">
            <v/>
          </cell>
        </row>
        <row r="4641">
          <cell r="H4641" t="str">
            <v/>
          </cell>
        </row>
        <row r="4642">
          <cell r="H4642" t="str">
            <v/>
          </cell>
        </row>
        <row r="4643">
          <cell r="H4643" t="str">
            <v/>
          </cell>
        </row>
        <row r="4644">
          <cell r="H4644" t="str">
            <v/>
          </cell>
        </row>
        <row r="4645">
          <cell r="H4645" t="str">
            <v/>
          </cell>
        </row>
        <row r="4646">
          <cell r="H4646" t="str">
            <v/>
          </cell>
        </row>
        <row r="4647">
          <cell r="H4647" t="str">
            <v/>
          </cell>
        </row>
        <row r="4648">
          <cell r="H4648" t="str">
            <v/>
          </cell>
        </row>
        <row r="4649">
          <cell r="H4649" t="str">
            <v/>
          </cell>
        </row>
        <row r="4650">
          <cell r="H4650" t="str">
            <v/>
          </cell>
        </row>
        <row r="4651">
          <cell r="H4651" t="str">
            <v/>
          </cell>
        </row>
        <row r="4652">
          <cell r="H4652" t="str">
            <v/>
          </cell>
        </row>
        <row r="4653">
          <cell r="H4653" t="str">
            <v/>
          </cell>
        </row>
        <row r="4654">
          <cell r="H4654" t="str">
            <v/>
          </cell>
        </row>
        <row r="4655">
          <cell r="H4655" t="str">
            <v/>
          </cell>
        </row>
        <row r="4656">
          <cell r="H4656" t="str">
            <v/>
          </cell>
        </row>
        <row r="4657">
          <cell r="H4657" t="str">
            <v/>
          </cell>
        </row>
        <row r="4658">
          <cell r="H4658" t="str">
            <v/>
          </cell>
        </row>
        <row r="4659">
          <cell r="H4659" t="str">
            <v/>
          </cell>
        </row>
        <row r="4660">
          <cell r="H4660" t="str">
            <v/>
          </cell>
        </row>
        <row r="4661">
          <cell r="H4661" t="str">
            <v/>
          </cell>
        </row>
        <row r="4662">
          <cell r="H4662" t="str">
            <v/>
          </cell>
        </row>
        <row r="4663">
          <cell r="H4663" t="str">
            <v/>
          </cell>
        </row>
        <row r="4664">
          <cell r="H4664" t="str">
            <v/>
          </cell>
        </row>
        <row r="4665">
          <cell r="H4665" t="str">
            <v/>
          </cell>
        </row>
        <row r="4666">
          <cell r="H4666" t="str">
            <v/>
          </cell>
        </row>
        <row r="4667">
          <cell r="H4667" t="str">
            <v/>
          </cell>
        </row>
        <row r="4668">
          <cell r="H4668" t="str">
            <v/>
          </cell>
        </row>
        <row r="4669">
          <cell r="H4669" t="str">
            <v/>
          </cell>
        </row>
        <row r="4670">
          <cell r="H4670" t="str">
            <v/>
          </cell>
        </row>
        <row r="4671">
          <cell r="H4671" t="str">
            <v/>
          </cell>
        </row>
        <row r="4672">
          <cell r="H4672" t="str">
            <v/>
          </cell>
        </row>
        <row r="4673">
          <cell r="H4673" t="str">
            <v/>
          </cell>
        </row>
        <row r="4674">
          <cell r="H4674" t="str">
            <v/>
          </cell>
        </row>
        <row r="4675">
          <cell r="H4675" t="str">
            <v/>
          </cell>
        </row>
        <row r="4676">
          <cell r="H4676" t="str">
            <v/>
          </cell>
        </row>
        <row r="4677">
          <cell r="H4677" t="str">
            <v/>
          </cell>
        </row>
        <row r="4678">
          <cell r="H4678" t="str">
            <v/>
          </cell>
        </row>
        <row r="4679">
          <cell r="H4679" t="str">
            <v/>
          </cell>
        </row>
        <row r="4680">
          <cell r="H4680" t="str">
            <v/>
          </cell>
        </row>
        <row r="4681">
          <cell r="H4681" t="str">
            <v/>
          </cell>
        </row>
        <row r="4682">
          <cell r="H4682" t="str">
            <v/>
          </cell>
        </row>
        <row r="4683">
          <cell r="H4683" t="str">
            <v/>
          </cell>
        </row>
        <row r="4684">
          <cell r="H4684" t="str">
            <v/>
          </cell>
        </row>
        <row r="4685">
          <cell r="H4685" t="str">
            <v/>
          </cell>
        </row>
        <row r="4686">
          <cell r="H4686" t="str">
            <v/>
          </cell>
        </row>
        <row r="4687">
          <cell r="H4687" t="str">
            <v/>
          </cell>
        </row>
        <row r="4688">
          <cell r="H4688" t="str">
            <v/>
          </cell>
        </row>
        <row r="4689">
          <cell r="H4689" t="str">
            <v/>
          </cell>
        </row>
        <row r="4690">
          <cell r="H4690" t="str">
            <v/>
          </cell>
        </row>
        <row r="4691">
          <cell r="H4691" t="str">
            <v/>
          </cell>
        </row>
        <row r="4692">
          <cell r="H4692" t="str">
            <v/>
          </cell>
        </row>
        <row r="4693">
          <cell r="H4693" t="str">
            <v/>
          </cell>
        </row>
        <row r="4694">
          <cell r="H4694" t="str">
            <v/>
          </cell>
        </row>
        <row r="4695">
          <cell r="H4695" t="str">
            <v/>
          </cell>
        </row>
        <row r="4696">
          <cell r="H4696" t="str">
            <v/>
          </cell>
        </row>
        <row r="4697">
          <cell r="H4697" t="str">
            <v/>
          </cell>
        </row>
        <row r="4698">
          <cell r="H4698" t="str">
            <v/>
          </cell>
        </row>
        <row r="4699">
          <cell r="H4699" t="str">
            <v/>
          </cell>
        </row>
        <row r="4700">
          <cell r="H4700" t="str">
            <v/>
          </cell>
        </row>
        <row r="4701">
          <cell r="H4701" t="str">
            <v/>
          </cell>
        </row>
        <row r="4702">
          <cell r="H4702" t="str">
            <v/>
          </cell>
        </row>
        <row r="4703">
          <cell r="H4703" t="str">
            <v/>
          </cell>
        </row>
        <row r="4704">
          <cell r="H4704" t="str">
            <v/>
          </cell>
        </row>
        <row r="4705">
          <cell r="H4705" t="str">
            <v/>
          </cell>
        </row>
        <row r="4706">
          <cell r="H4706" t="str">
            <v/>
          </cell>
        </row>
        <row r="4707">
          <cell r="H4707" t="str">
            <v/>
          </cell>
        </row>
        <row r="4708">
          <cell r="H4708" t="str">
            <v/>
          </cell>
        </row>
        <row r="4709">
          <cell r="H4709" t="str">
            <v/>
          </cell>
        </row>
        <row r="4710">
          <cell r="H4710" t="str">
            <v/>
          </cell>
        </row>
        <row r="4711">
          <cell r="H4711" t="str">
            <v/>
          </cell>
        </row>
        <row r="4712">
          <cell r="H4712" t="str">
            <v/>
          </cell>
        </row>
        <row r="4713">
          <cell r="H4713" t="str">
            <v/>
          </cell>
        </row>
        <row r="4714">
          <cell r="H4714" t="str">
            <v/>
          </cell>
        </row>
        <row r="4715">
          <cell r="H4715" t="str">
            <v/>
          </cell>
        </row>
        <row r="4716">
          <cell r="H4716" t="str">
            <v/>
          </cell>
        </row>
        <row r="4717">
          <cell r="H4717" t="str">
            <v/>
          </cell>
        </row>
        <row r="4718">
          <cell r="H4718" t="str">
            <v/>
          </cell>
        </row>
        <row r="4719">
          <cell r="H4719" t="str">
            <v/>
          </cell>
        </row>
        <row r="4720">
          <cell r="H4720" t="str">
            <v/>
          </cell>
        </row>
        <row r="4721">
          <cell r="H4721" t="str">
            <v/>
          </cell>
        </row>
        <row r="4722">
          <cell r="H4722" t="str">
            <v/>
          </cell>
        </row>
        <row r="4723">
          <cell r="H4723" t="str">
            <v/>
          </cell>
        </row>
        <row r="4724">
          <cell r="H4724" t="str">
            <v/>
          </cell>
        </row>
        <row r="4725">
          <cell r="H4725" t="str">
            <v/>
          </cell>
        </row>
        <row r="4726">
          <cell r="H4726" t="str">
            <v/>
          </cell>
        </row>
        <row r="4727">
          <cell r="H4727" t="str">
            <v/>
          </cell>
        </row>
        <row r="4728">
          <cell r="H4728" t="str">
            <v/>
          </cell>
        </row>
        <row r="4729">
          <cell r="H4729" t="str">
            <v/>
          </cell>
        </row>
        <row r="4730">
          <cell r="H4730" t="str">
            <v/>
          </cell>
        </row>
        <row r="4731">
          <cell r="H4731" t="str">
            <v/>
          </cell>
        </row>
        <row r="4732">
          <cell r="H4732" t="str">
            <v/>
          </cell>
        </row>
        <row r="4733">
          <cell r="H4733" t="str">
            <v/>
          </cell>
        </row>
        <row r="4734">
          <cell r="H4734" t="str">
            <v/>
          </cell>
        </row>
        <row r="4735">
          <cell r="H4735" t="str">
            <v/>
          </cell>
        </row>
        <row r="4736">
          <cell r="H4736" t="str">
            <v/>
          </cell>
        </row>
        <row r="4737">
          <cell r="H4737" t="str">
            <v/>
          </cell>
        </row>
        <row r="4738">
          <cell r="H4738" t="str">
            <v/>
          </cell>
        </row>
        <row r="4739">
          <cell r="H4739" t="str">
            <v/>
          </cell>
        </row>
        <row r="4740">
          <cell r="H4740" t="str">
            <v/>
          </cell>
        </row>
        <row r="4741">
          <cell r="H4741" t="str">
            <v/>
          </cell>
        </row>
        <row r="4742">
          <cell r="H4742" t="str">
            <v/>
          </cell>
        </row>
        <row r="4743">
          <cell r="H4743" t="str">
            <v/>
          </cell>
        </row>
        <row r="4744">
          <cell r="H4744" t="str">
            <v/>
          </cell>
        </row>
        <row r="4745">
          <cell r="H4745" t="str">
            <v/>
          </cell>
        </row>
        <row r="4746">
          <cell r="H4746" t="str">
            <v/>
          </cell>
        </row>
        <row r="4747">
          <cell r="H4747" t="str">
            <v/>
          </cell>
        </row>
        <row r="4748">
          <cell r="H4748" t="str">
            <v/>
          </cell>
        </row>
        <row r="4749">
          <cell r="H4749" t="str">
            <v/>
          </cell>
        </row>
        <row r="4750">
          <cell r="H4750" t="str">
            <v/>
          </cell>
        </row>
        <row r="4751">
          <cell r="H4751" t="str">
            <v/>
          </cell>
        </row>
        <row r="4752">
          <cell r="H4752" t="str">
            <v/>
          </cell>
        </row>
        <row r="4753">
          <cell r="H4753" t="str">
            <v/>
          </cell>
        </row>
        <row r="4754">
          <cell r="H4754" t="str">
            <v/>
          </cell>
        </row>
        <row r="4755">
          <cell r="H4755" t="str">
            <v/>
          </cell>
        </row>
        <row r="4756">
          <cell r="H4756" t="str">
            <v/>
          </cell>
        </row>
        <row r="4757">
          <cell r="H4757" t="str">
            <v/>
          </cell>
        </row>
        <row r="4758">
          <cell r="H4758" t="str">
            <v/>
          </cell>
        </row>
        <row r="4759">
          <cell r="H4759" t="str">
            <v/>
          </cell>
        </row>
        <row r="4760">
          <cell r="H4760" t="str">
            <v/>
          </cell>
        </row>
        <row r="4761">
          <cell r="H4761" t="str">
            <v/>
          </cell>
        </row>
        <row r="4762">
          <cell r="H4762" t="str">
            <v/>
          </cell>
        </row>
        <row r="4763">
          <cell r="H4763" t="str">
            <v/>
          </cell>
        </row>
        <row r="4764">
          <cell r="H4764" t="str">
            <v/>
          </cell>
        </row>
        <row r="4765">
          <cell r="H4765" t="str">
            <v/>
          </cell>
        </row>
        <row r="4766">
          <cell r="H4766" t="str">
            <v/>
          </cell>
        </row>
        <row r="4767">
          <cell r="H4767" t="str">
            <v/>
          </cell>
        </row>
        <row r="4768">
          <cell r="H4768" t="str">
            <v/>
          </cell>
        </row>
        <row r="4769">
          <cell r="H4769" t="str">
            <v/>
          </cell>
        </row>
        <row r="4770">
          <cell r="H4770" t="str">
            <v/>
          </cell>
        </row>
        <row r="4771">
          <cell r="H4771" t="str">
            <v/>
          </cell>
        </row>
        <row r="4772">
          <cell r="H4772" t="str">
            <v/>
          </cell>
        </row>
        <row r="4773">
          <cell r="H4773" t="str">
            <v/>
          </cell>
        </row>
        <row r="4774">
          <cell r="H4774" t="str">
            <v/>
          </cell>
        </row>
        <row r="4775">
          <cell r="H4775" t="str">
            <v/>
          </cell>
        </row>
        <row r="4776">
          <cell r="H4776" t="str">
            <v/>
          </cell>
        </row>
        <row r="4777">
          <cell r="H4777" t="str">
            <v/>
          </cell>
        </row>
        <row r="4778">
          <cell r="H4778" t="str">
            <v/>
          </cell>
        </row>
        <row r="4779">
          <cell r="H4779" t="str">
            <v/>
          </cell>
        </row>
        <row r="4780">
          <cell r="H4780" t="str">
            <v/>
          </cell>
        </row>
        <row r="4781">
          <cell r="H4781" t="str">
            <v/>
          </cell>
        </row>
        <row r="4782">
          <cell r="H4782" t="str">
            <v/>
          </cell>
        </row>
        <row r="4783">
          <cell r="H4783" t="str">
            <v/>
          </cell>
        </row>
        <row r="4784">
          <cell r="H4784" t="str">
            <v/>
          </cell>
        </row>
        <row r="4785">
          <cell r="H4785" t="str">
            <v/>
          </cell>
        </row>
        <row r="4786">
          <cell r="H4786" t="str">
            <v/>
          </cell>
        </row>
        <row r="4787">
          <cell r="H4787" t="str">
            <v/>
          </cell>
        </row>
        <row r="4788">
          <cell r="H4788" t="str">
            <v/>
          </cell>
        </row>
        <row r="4789">
          <cell r="H4789" t="str">
            <v/>
          </cell>
        </row>
        <row r="4790">
          <cell r="H4790" t="str">
            <v/>
          </cell>
        </row>
        <row r="4791">
          <cell r="H4791" t="str">
            <v/>
          </cell>
        </row>
        <row r="4792">
          <cell r="H4792" t="str">
            <v/>
          </cell>
        </row>
        <row r="4793">
          <cell r="H4793" t="str">
            <v/>
          </cell>
        </row>
        <row r="4794">
          <cell r="H4794" t="str">
            <v/>
          </cell>
        </row>
        <row r="4795">
          <cell r="H4795" t="str">
            <v/>
          </cell>
        </row>
        <row r="4796">
          <cell r="H4796" t="str">
            <v/>
          </cell>
        </row>
        <row r="4797">
          <cell r="H4797" t="str">
            <v/>
          </cell>
        </row>
        <row r="4798">
          <cell r="H4798" t="str">
            <v/>
          </cell>
        </row>
        <row r="4799">
          <cell r="H4799" t="str">
            <v/>
          </cell>
        </row>
        <row r="4800">
          <cell r="H4800" t="str">
            <v/>
          </cell>
        </row>
        <row r="4801">
          <cell r="H4801" t="str">
            <v/>
          </cell>
        </row>
        <row r="4802">
          <cell r="H4802" t="str">
            <v/>
          </cell>
        </row>
        <row r="4803">
          <cell r="H4803" t="str">
            <v/>
          </cell>
        </row>
        <row r="4804">
          <cell r="H4804" t="str">
            <v/>
          </cell>
        </row>
        <row r="4805">
          <cell r="H4805" t="str">
            <v/>
          </cell>
        </row>
        <row r="4806">
          <cell r="H4806" t="str">
            <v/>
          </cell>
        </row>
        <row r="4807">
          <cell r="H4807" t="str">
            <v/>
          </cell>
        </row>
        <row r="4808">
          <cell r="H4808" t="str">
            <v/>
          </cell>
        </row>
        <row r="4809">
          <cell r="H4809" t="str">
            <v/>
          </cell>
        </row>
        <row r="4810">
          <cell r="H4810" t="str">
            <v/>
          </cell>
        </row>
        <row r="4811">
          <cell r="H4811" t="str">
            <v/>
          </cell>
        </row>
        <row r="4812">
          <cell r="H4812" t="str">
            <v/>
          </cell>
        </row>
        <row r="4813">
          <cell r="H4813" t="str">
            <v/>
          </cell>
        </row>
        <row r="4814">
          <cell r="H4814" t="str">
            <v/>
          </cell>
        </row>
        <row r="4815">
          <cell r="H4815" t="str">
            <v/>
          </cell>
        </row>
        <row r="4816">
          <cell r="H4816" t="str">
            <v/>
          </cell>
        </row>
        <row r="4817">
          <cell r="H4817" t="str">
            <v/>
          </cell>
        </row>
        <row r="4818">
          <cell r="H4818" t="str">
            <v/>
          </cell>
        </row>
        <row r="4819">
          <cell r="H4819" t="str">
            <v/>
          </cell>
        </row>
        <row r="4820">
          <cell r="H4820" t="str">
            <v/>
          </cell>
        </row>
        <row r="4821">
          <cell r="H4821" t="str">
            <v/>
          </cell>
        </row>
        <row r="4822">
          <cell r="H4822" t="str">
            <v/>
          </cell>
        </row>
        <row r="4823">
          <cell r="H4823" t="str">
            <v/>
          </cell>
        </row>
        <row r="4824">
          <cell r="H4824" t="str">
            <v/>
          </cell>
        </row>
        <row r="4825">
          <cell r="H4825" t="str">
            <v/>
          </cell>
        </row>
        <row r="4826">
          <cell r="H4826" t="str">
            <v/>
          </cell>
        </row>
        <row r="4827">
          <cell r="H4827" t="str">
            <v/>
          </cell>
        </row>
        <row r="4828">
          <cell r="H4828" t="str">
            <v/>
          </cell>
        </row>
        <row r="4829">
          <cell r="H4829" t="str">
            <v/>
          </cell>
        </row>
        <row r="4830">
          <cell r="H4830" t="str">
            <v/>
          </cell>
        </row>
        <row r="4831">
          <cell r="H4831" t="str">
            <v/>
          </cell>
        </row>
        <row r="4832">
          <cell r="H4832" t="str">
            <v/>
          </cell>
        </row>
        <row r="4833">
          <cell r="H4833" t="str">
            <v/>
          </cell>
        </row>
        <row r="4834">
          <cell r="H4834" t="str">
            <v/>
          </cell>
        </row>
        <row r="4835">
          <cell r="H4835" t="str">
            <v/>
          </cell>
        </row>
        <row r="4836">
          <cell r="H4836" t="str">
            <v/>
          </cell>
        </row>
        <row r="4837">
          <cell r="H4837" t="str">
            <v/>
          </cell>
        </row>
        <row r="4838">
          <cell r="H4838" t="str">
            <v/>
          </cell>
        </row>
        <row r="4839">
          <cell r="H4839" t="str">
            <v/>
          </cell>
        </row>
        <row r="4840">
          <cell r="H4840" t="str">
            <v/>
          </cell>
        </row>
        <row r="4841">
          <cell r="H4841" t="str">
            <v/>
          </cell>
        </row>
        <row r="4842">
          <cell r="H4842" t="str">
            <v/>
          </cell>
        </row>
        <row r="4843">
          <cell r="H4843" t="str">
            <v/>
          </cell>
        </row>
        <row r="4844">
          <cell r="H4844" t="str">
            <v/>
          </cell>
        </row>
        <row r="4845">
          <cell r="H4845" t="str">
            <v/>
          </cell>
        </row>
        <row r="4846">
          <cell r="H4846" t="str">
            <v/>
          </cell>
        </row>
        <row r="4847">
          <cell r="H4847" t="str">
            <v/>
          </cell>
        </row>
        <row r="4848">
          <cell r="H4848" t="str">
            <v/>
          </cell>
        </row>
        <row r="4849">
          <cell r="H4849" t="str">
            <v/>
          </cell>
        </row>
        <row r="4850">
          <cell r="H4850" t="str">
            <v/>
          </cell>
        </row>
        <row r="4851">
          <cell r="H4851" t="str">
            <v/>
          </cell>
        </row>
        <row r="4852">
          <cell r="H4852" t="str">
            <v/>
          </cell>
        </row>
        <row r="4853">
          <cell r="H4853" t="str">
            <v/>
          </cell>
        </row>
        <row r="4854">
          <cell r="H4854" t="str">
            <v/>
          </cell>
        </row>
        <row r="4855">
          <cell r="H4855" t="str">
            <v/>
          </cell>
        </row>
        <row r="4856">
          <cell r="H4856" t="str">
            <v/>
          </cell>
        </row>
        <row r="4857">
          <cell r="H4857" t="str">
            <v/>
          </cell>
        </row>
        <row r="4858">
          <cell r="H4858" t="str">
            <v/>
          </cell>
        </row>
        <row r="4859">
          <cell r="H4859" t="str">
            <v/>
          </cell>
        </row>
        <row r="4860">
          <cell r="H4860" t="str">
            <v/>
          </cell>
        </row>
        <row r="4861">
          <cell r="H4861" t="str">
            <v/>
          </cell>
        </row>
        <row r="4862">
          <cell r="H4862" t="str">
            <v/>
          </cell>
        </row>
        <row r="4863">
          <cell r="H4863" t="str">
            <v/>
          </cell>
        </row>
        <row r="4864">
          <cell r="H4864" t="str">
            <v/>
          </cell>
        </row>
        <row r="4865">
          <cell r="H4865" t="str">
            <v/>
          </cell>
        </row>
        <row r="4866">
          <cell r="H4866" t="str">
            <v/>
          </cell>
        </row>
        <row r="4867">
          <cell r="H4867" t="str">
            <v/>
          </cell>
        </row>
        <row r="4868">
          <cell r="H4868" t="str">
            <v/>
          </cell>
        </row>
        <row r="4869">
          <cell r="H4869" t="str">
            <v/>
          </cell>
        </row>
        <row r="4870">
          <cell r="H4870" t="str">
            <v/>
          </cell>
        </row>
        <row r="4871">
          <cell r="H4871" t="str">
            <v/>
          </cell>
        </row>
        <row r="4872">
          <cell r="H4872" t="str">
            <v/>
          </cell>
        </row>
        <row r="4873">
          <cell r="H4873" t="str">
            <v/>
          </cell>
        </row>
        <row r="4874">
          <cell r="H4874" t="str">
            <v/>
          </cell>
        </row>
        <row r="4875">
          <cell r="H4875" t="str">
            <v/>
          </cell>
        </row>
        <row r="4876">
          <cell r="H4876" t="str">
            <v/>
          </cell>
        </row>
        <row r="4877">
          <cell r="H4877" t="str">
            <v/>
          </cell>
        </row>
        <row r="4878">
          <cell r="H4878" t="str">
            <v/>
          </cell>
        </row>
        <row r="4879">
          <cell r="H4879" t="str">
            <v/>
          </cell>
        </row>
        <row r="4880">
          <cell r="H4880" t="str">
            <v/>
          </cell>
        </row>
        <row r="4881">
          <cell r="H4881" t="str">
            <v/>
          </cell>
        </row>
        <row r="4882">
          <cell r="H4882" t="str">
            <v/>
          </cell>
        </row>
        <row r="4883">
          <cell r="H4883" t="str">
            <v/>
          </cell>
        </row>
        <row r="4884">
          <cell r="H4884" t="str">
            <v/>
          </cell>
        </row>
        <row r="4885">
          <cell r="H4885" t="str">
            <v/>
          </cell>
        </row>
        <row r="4886">
          <cell r="H4886" t="str">
            <v/>
          </cell>
        </row>
        <row r="4887">
          <cell r="H4887" t="str">
            <v/>
          </cell>
        </row>
        <row r="4888">
          <cell r="H4888" t="str">
            <v/>
          </cell>
        </row>
        <row r="4889">
          <cell r="H4889" t="str">
            <v/>
          </cell>
        </row>
        <row r="4890">
          <cell r="H4890" t="str">
            <v/>
          </cell>
        </row>
        <row r="4891">
          <cell r="H4891" t="str">
            <v/>
          </cell>
        </row>
        <row r="4892">
          <cell r="H4892" t="str">
            <v/>
          </cell>
        </row>
        <row r="4893">
          <cell r="H4893" t="str">
            <v/>
          </cell>
        </row>
        <row r="4894">
          <cell r="H4894" t="str">
            <v/>
          </cell>
        </row>
        <row r="4895">
          <cell r="H4895" t="str">
            <v/>
          </cell>
        </row>
        <row r="4896">
          <cell r="H4896" t="str">
            <v/>
          </cell>
        </row>
        <row r="4897">
          <cell r="H4897" t="str">
            <v/>
          </cell>
        </row>
        <row r="4898">
          <cell r="H4898" t="str">
            <v/>
          </cell>
        </row>
        <row r="4899">
          <cell r="H4899" t="str">
            <v/>
          </cell>
        </row>
        <row r="4900">
          <cell r="H4900" t="str">
            <v/>
          </cell>
        </row>
        <row r="4901">
          <cell r="H4901" t="str">
            <v/>
          </cell>
        </row>
        <row r="4902">
          <cell r="H4902" t="str">
            <v/>
          </cell>
        </row>
        <row r="4903">
          <cell r="H4903" t="str">
            <v/>
          </cell>
        </row>
        <row r="4904">
          <cell r="H4904" t="str">
            <v/>
          </cell>
        </row>
        <row r="4905">
          <cell r="H4905" t="str">
            <v/>
          </cell>
        </row>
        <row r="4906">
          <cell r="H4906" t="str">
            <v/>
          </cell>
        </row>
        <row r="4907">
          <cell r="H4907" t="str">
            <v/>
          </cell>
        </row>
        <row r="4908">
          <cell r="H4908" t="str">
            <v/>
          </cell>
        </row>
        <row r="4909">
          <cell r="H4909" t="str">
            <v/>
          </cell>
        </row>
        <row r="4910">
          <cell r="H4910" t="str">
            <v/>
          </cell>
        </row>
        <row r="4911">
          <cell r="H4911" t="str">
            <v/>
          </cell>
        </row>
        <row r="4912">
          <cell r="H4912" t="str">
            <v/>
          </cell>
        </row>
        <row r="4913">
          <cell r="H4913" t="str">
            <v/>
          </cell>
        </row>
        <row r="4914">
          <cell r="H4914" t="str">
            <v/>
          </cell>
        </row>
        <row r="4915">
          <cell r="H4915" t="str">
            <v/>
          </cell>
        </row>
        <row r="4916">
          <cell r="H4916" t="str">
            <v/>
          </cell>
        </row>
        <row r="4917">
          <cell r="H4917" t="str">
            <v/>
          </cell>
        </row>
        <row r="4918">
          <cell r="H4918" t="str">
            <v/>
          </cell>
        </row>
        <row r="4919">
          <cell r="H4919" t="str">
            <v/>
          </cell>
        </row>
        <row r="4920">
          <cell r="H4920" t="str">
            <v/>
          </cell>
        </row>
        <row r="4921">
          <cell r="H4921" t="str">
            <v/>
          </cell>
        </row>
        <row r="4922">
          <cell r="H4922" t="str">
            <v/>
          </cell>
        </row>
        <row r="4923">
          <cell r="H4923" t="str">
            <v/>
          </cell>
        </row>
        <row r="4924">
          <cell r="H4924" t="str">
            <v/>
          </cell>
        </row>
        <row r="4925">
          <cell r="H4925" t="str">
            <v/>
          </cell>
        </row>
        <row r="4926">
          <cell r="H4926" t="str">
            <v/>
          </cell>
        </row>
        <row r="4927">
          <cell r="H4927" t="str">
            <v/>
          </cell>
        </row>
        <row r="4928">
          <cell r="H4928" t="str">
            <v/>
          </cell>
        </row>
        <row r="4929">
          <cell r="H4929" t="str">
            <v/>
          </cell>
        </row>
        <row r="4930">
          <cell r="H4930" t="str">
            <v/>
          </cell>
        </row>
        <row r="4931">
          <cell r="H4931" t="str">
            <v/>
          </cell>
        </row>
        <row r="4932">
          <cell r="H4932" t="str">
            <v/>
          </cell>
        </row>
        <row r="4933">
          <cell r="H4933" t="str">
            <v/>
          </cell>
        </row>
        <row r="4934">
          <cell r="H4934" t="str">
            <v/>
          </cell>
        </row>
        <row r="4935">
          <cell r="H4935" t="str">
            <v/>
          </cell>
        </row>
        <row r="4936">
          <cell r="H4936" t="str">
            <v/>
          </cell>
        </row>
        <row r="4937">
          <cell r="H4937" t="str">
            <v/>
          </cell>
        </row>
        <row r="4938">
          <cell r="H4938" t="str">
            <v/>
          </cell>
        </row>
        <row r="4939">
          <cell r="H4939" t="str">
            <v/>
          </cell>
        </row>
        <row r="4940">
          <cell r="H4940" t="str">
            <v/>
          </cell>
        </row>
        <row r="4941">
          <cell r="H4941" t="str">
            <v/>
          </cell>
        </row>
        <row r="4942">
          <cell r="H4942" t="str">
            <v/>
          </cell>
        </row>
        <row r="4943">
          <cell r="H4943" t="str">
            <v/>
          </cell>
        </row>
        <row r="4944">
          <cell r="H4944" t="str">
            <v/>
          </cell>
        </row>
        <row r="4945">
          <cell r="H4945" t="str">
            <v/>
          </cell>
        </row>
        <row r="4946">
          <cell r="H4946" t="str">
            <v/>
          </cell>
        </row>
        <row r="4947">
          <cell r="H4947" t="str">
            <v/>
          </cell>
        </row>
        <row r="4948">
          <cell r="H4948" t="str">
            <v/>
          </cell>
        </row>
        <row r="4949">
          <cell r="H4949" t="str">
            <v/>
          </cell>
        </row>
        <row r="4950">
          <cell r="H4950" t="str">
            <v/>
          </cell>
        </row>
        <row r="4951">
          <cell r="H4951" t="str">
            <v/>
          </cell>
        </row>
        <row r="4952">
          <cell r="H4952" t="str">
            <v/>
          </cell>
        </row>
        <row r="4953">
          <cell r="H4953" t="str">
            <v/>
          </cell>
        </row>
        <row r="4954">
          <cell r="H4954" t="str">
            <v/>
          </cell>
        </row>
        <row r="4955">
          <cell r="H4955" t="str">
            <v/>
          </cell>
        </row>
        <row r="4956">
          <cell r="H4956" t="str">
            <v/>
          </cell>
        </row>
        <row r="4957">
          <cell r="H4957" t="str">
            <v/>
          </cell>
        </row>
        <row r="4958">
          <cell r="H4958" t="str">
            <v/>
          </cell>
        </row>
        <row r="4959">
          <cell r="H4959" t="str">
            <v/>
          </cell>
        </row>
        <row r="4960">
          <cell r="H4960" t="str">
            <v/>
          </cell>
        </row>
        <row r="4961">
          <cell r="H4961" t="str">
            <v/>
          </cell>
        </row>
        <row r="4962">
          <cell r="H4962" t="str">
            <v/>
          </cell>
        </row>
        <row r="4963">
          <cell r="H4963" t="str">
            <v/>
          </cell>
        </row>
        <row r="4964">
          <cell r="H4964" t="str">
            <v/>
          </cell>
        </row>
        <row r="4965">
          <cell r="H4965" t="str">
            <v/>
          </cell>
        </row>
        <row r="4966">
          <cell r="H4966" t="str">
            <v/>
          </cell>
        </row>
        <row r="4967">
          <cell r="H4967" t="str">
            <v/>
          </cell>
        </row>
        <row r="4968">
          <cell r="H4968" t="str">
            <v/>
          </cell>
        </row>
        <row r="4969">
          <cell r="H4969" t="str">
            <v/>
          </cell>
        </row>
        <row r="4970">
          <cell r="H4970" t="str">
            <v/>
          </cell>
        </row>
        <row r="4971">
          <cell r="H4971" t="str">
            <v/>
          </cell>
        </row>
        <row r="4972">
          <cell r="H4972" t="str">
            <v/>
          </cell>
        </row>
        <row r="4973">
          <cell r="H4973" t="str">
            <v/>
          </cell>
        </row>
        <row r="4974">
          <cell r="H4974" t="str">
            <v/>
          </cell>
        </row>
        <row r="4975">
          <cell r="H4975" t="str">
            <v/>
          </cell>
        </row>
        <row r="4976">
          <cell r="H4976" t="str">
            <v/>
          </cell>
        </row>
        <row r="4977">
          <cell r="H4977" t="str">
            <v/>
          </cell>
        </row>
        <row r="4978">
          <cell r="H4978" t="str">
            <v/>
          </cell>
        </row>
        <row r="4979">
          <cell r="H4979" t="str">
            <v/>
          </cell>
        </row>
        <row r="4980">
          <cell r="H4980" t="str">
            <v/>
          </cell>
        </row>
        <row r="4981">
          <cell r="H4981" t="str">
            <v/>
          </cell>
        </row>
        <row r="4982">
          <cell r="H4982" t="str">
            <v/>
          </cell>
        </row>
        <row r="4983">
          <cell r="H4983" t="str">
            <v/>
          </cell>
        </row>
        <row r="4984">
          <cell r="H4984" t="str">
            <v/>
          </cell>
        </row>
        <row r="4985">
          <cell r="H4985" t="str">
            <v/>
          </cell>
        </row>
        <row r="4986">
          <cell r="H4986" t="str">
            <v/>
          </cell>
        </row>
        <row r="4987">
          <cell r="H4987" t="str">
            <v/>
          </cell>
        </row>
        <row r="4988">
          <cell r="H4988" t="str">
            <v/>
          </cell>
        </row>
        <row r="4989">
          <cell r="H4989" t="str">
            <v/>
          </cell>
        </row>
        <row r="4990">
          <cell r="H4990" t="str">
            <v/>
          </cell>
        </row>
        <row r="4991">
          <cell r="H4991" t="str">
            <v/>
          </cell>
        </row>
        <row r="4992">
          <cell r="H4992" t="str">
            <v/>
          </cell>
        </row>
        <row r="4993">
          <cell r="H4993" t="str">
            <v/>
          </cell>
        </row>
        <row r="4994">
          <cell r="H4994" t="str">
            <v/>
          </cell>
        </row>
        <row r="4995">
          <cell r="H4995" t="str">
            <v/>
          </cell>
        </row>
        <row r="4996">
          <cell r="H4996" t="str">
            <v/>
          </cell>
        </row>
        <row r="4997">
          <cell r="H4997" t="str">
            <v/>
          </cell>
        </row>
        <row r="4998">
          <cell r="H4998" t="str">
            <v/>
          </cell>
        </row>
        <row r="4999">
          <cell r="H4999" t="str">
            <v/>
          </cell>
        </row>
        <row r="5000">
          <cell r="H5000" t="str">
            <v/>
          </cell>
        </row>
        <row r="5001">
          <cell r="H5001" t="str">
            <v/>
          </cell>
        </row>
        <row r="5002">
          <cell r="H5002" t="str">
            <v/>
          </cell>
        </row>
        <row r="5003">
          <cell r="H5003" t="str">
            <v/>
          </cell>
        </row>
        <row r="5004">
          <cell r="H5004" t="str">
            <v/>
          </cell>
        </row>
        <row r="5005">
          <cell r="H5005" t="str">
            <v/>
          </cell>
        </row>
        <row r="5006">
          <cell r="H5006" t="str">
            <v/>
          </cell>
        </row>
        <row r="5007">
          <cell r="H5007" t="str">
            <v/>
          </cell>
        </row>
        <row r="5008">
          <cell r="H5008" t="str">
            <v/>
          </cell>
        </row>
        <row r="5009">
          <cell r="H5009" t="str">
            <v/>
          </cell>
        </row>
        <row r="5010">
          <cell r="H5010" t="str">
            <v/>
          </cell>
        </row>
        <row r="5011">
          <cell r="H5011" t="str">
            <v/>
          </cell>
        </row>
        <row r="5012">
          <cell r="H5012" t="str">
            <v/>
          </cell>
        </row>
        <row r="5013">
          <cell r="H5013" t="str">
            <v/>
          </cell>
        </row>
        <row r="5014">
          <cell r="H5014" t="str">
            <v/>
          </cell>
        </row>
        <row r="5015">
          <cell r="H5015" t="str">
            <v/>
          </cell>
        </row>
        <row r="5016">
          <cell r="H5016" t="str">
            <v/>
          </cell>
        </row>
        <row r="5017">
          <cell r="H5017" t="str">
            <v/>
          </cell>
        </row>
        <row r="5018">
          <cell r="H5018" t="str">
            <v/>
          </cell>
        </row>
        <row r="5019">
          <cell r="H5019" t="str">
            <v/>
          </cell>
        </row>
        <row r="5020">
          <cell r="H5020" t="str">
            <v/>
          </cell>
        </row>
        <row r="5021">
          <cell r="H5021" t="str">
            <v/>
          </cell>
        </row>
        <row r="5022">
          <cell r="H5022" t="str">
            <v/>
          </cell>
        </row>
        <row r="5023">
          <cell r="H5023" t="str">
            <v/>
          </cell>
        </row>
        <row r="5024">
          <cell r="H5024" t="str">
            <v/>
          </cell>
        </row>
        <row r="5025">
          <cell r="H5025" t="str">
            <v/>
          </cell>
        </row>
        <row r="5026">
          <cell r="H5026" t="str">
            <v/>
          </cell>
        </row>
        <row r="5027">
          <cell r="H5027" t="str">
            <v/>
          </cell>
        </row>
        <row r="5028">
          <cell r="H5028" t="str">
            <v/>
          </cell>
        </row>
        <row r="5029">
          <cell r="H5029" t="str">
            <v/>
          </cell>
        </row>
        <row r="5030">
          <cell r="H5030" t="str">
            <v/>
          </cell>
        </row>
        <row r="5031">
          <cell r="H5031" t="str">
            <v/>
          </cell>
        </row>
        <row r="5032">
          <cell r="H5032" t="str">
            <v/>
          </cell>
        </row>
        <row r="5033">
          <cell r="H5033" t="str">
            <v/>
          </cell>
        </row>
        <row r="5034">
          <cell r="H5034" t="str">
            <v/>
          </cell>
        </row>
        <row r="5035">
          <cell r="H5035" t="str">
            <v/>
          </cell>
        </row>
        <row r="5036">
          <cell r="H5036" t="str">
            <v/>
          </cell>
        </row>
        <row r="5037">
          <cell r="H5037" t="str">
            <v/>
          </cell>
        </row>
        <row r="5038">
          <cell r="H5038" t="str">
            <v/>
          </cell>
        </row>
        <row r="5039">
          <cell r="H5039" t="str">
            <v/>
          </cell>
        </row>
        <row r="5040">
          <cell r="H5040" t="str">
            <v/>
          </cell>
        </row>
        <row r="5041">
          <cell r="H5041" t="str">
            <v/>
          </cell>
        </row>
        <row r="5042">
          <cell r="H5042" t="str">
            <v/>
          </cell>
        </row>
        <row r="5043">
          <cell r="H5043" t="str">
            <v/>
          </cell>
        </row>
        <row r="5044">
          <cell r="H5044" t="str">
            <v/>
          </cell>
        </row>
        <row r="5045">
          <cell r="H5045" t="str">
            <v/>
          </cell>
        </row>
        <row r="5046">
          <cell r="H5046" t="str">
            <v/>
          </cell>
        </row>
        <row r="5047">
          <cell r="H5047" t="str">
            <v/>
          </cell>
        </row>
        <row r="5048">
          <cell r="H5048" t="str">
            <v/>
          </cell>
        </row>
        <row r="5049">
          <cell r="H5049" t="str">
            <v/>
          </cell>
        </row>
        <row r="5050">
          <cell r="H5050" t="str">
            <v/>
          </cell>
        </row>
        <row r="5051">
          <cell r="H5051" t="str">
            <v/>
          </cell>
        </row>
        <row r="5052">
          <cell r="H5052" t="str">
            <v/>
          </cell>
        </row>
        <row r="5053">
          <cell r="H5053" t="str">
            <v/>
          </cell>
        </row>
        <row r="5054">
          <cell r="H5054" t="str">
            <v/>
          </cell>
        </row>
        <row r="5055">
          <cell r="H5055" t="str">
            <v/>
          </cell>
        </row>
        <row r="5056">
          <cell r="H5056" t="str">
            <v/>
          </cell>
        </row>
        <row r="5057">
          <cell r="H5057" t="str">
            <v/>
          </cell>
        </row>
        <row r="5058">
          <cell r="H5058" t="str">
            <v/>
          </cell>
        </row>
        <row r="5059">
          <cell r="H5059" t="str">
            <v/>
          </cell>
        </row>
        <row r="5060">
          <cell r="H5060" t="str">
            <v/>
          </cell>
        </row>
        <row r="5061">
          <cell r="H5061" t="str">
            <v/>
          </cell>
        </row>
        <row r="5062">
          <cell r="H5062" t="str">
            <v/>
          </cell>
        </row>
        <row r="5063">
          <cell r="H5063" t="str">
            <v/>
          </cell>
        </row>
        <row r="5064">
          <cell r="H5064" t="str">
            <v/>
          </cell>
        </row>
        <row r="5065">
          <cell r="H5065" t="str">
            <v/>
          </cell>
        </row>
        <row r="5066">
          <cell r="H5066" t="str">
            <v/>
          </cell>
        </row>
        <row r="5067">
          <cell r="H5067" t="str">
            <v/>
          </cell>
        </row>
        <row r="5068">
          <cell r="H5068" t="str">
            <v/>
          </cell>
        </row>
        <row r="5069">
          <cell r="H5069" t="str">
            <v/>
          </cell>
        </row>
        <row r="5070">
          <cell r="H5070" t="str">
            <v/>
          </cell>
        </row>
        <row r="5071">
          <cell r="H5071" t="str">
            <v/>
          </cell>
        </row>
        <row r="5072">
          <cell r="H5072" t="str">
            <v/>
          </cell>
        </row>
        <row r="5073">
          <cell r="H5073" t="str">
            <v/>
          </cell>
        </row>
        <row r="5074">
          <cell r="H5074" t="str">
            <v/>
          </cell>
        </row>
        <row r="5075">
          <cell r="H5075" t="str">
            <v/>
          </cell>
        </row>
        <row r="5076">
          <cell r="H5076" t="str">
            <v/>
          </cell>
        </row>
        <row r="5077">
          <cell r="H5077" t="str">
            <v/>
          </cell>
        </row>
        <row r="5078">
          <cell r="H5078" t="str">
            <v/>
          </cell>
        </row>
        <row r="5079">
          <cell r="H5079" t="str">
            <v/>
          </cell>
        </row>
        <row r="5080">
          <cell r="H5080" t="str">
            <v/>
          </cell>
        </row>
        <row r="5081">
          <cell r="H5081" t="str">
            <v/>
          </cell>
        </row>
        <row r="5082">
          <cell r="H5082" t="str">
            <v/>
          </cell>
        </row>
        <row r="5083">
          <cell r="H5083" t="str">
            <v/>
          </cell>
        </row>
        <row r="5084">
          <cell r="H5084" t="str">
            <v/>
          </cell>
        </row>
        <row r="5085">
          <cell r="H5085" t="str">
            <v/>
          </cell>
        </row>
        <row r="5086">
          <cell r="H5086" t="str">
            <v/>
          </cell>
        </row>
        <row r="5087">
          <cell r="H5087" t="str">
            <v/>
          </cell>
        </row>
        <row r="5088">
          <cell r="H5088" t="str">
            <v/>
          </cell>
        </row>
        <row r="5089">
          <cell r="H5089" t="str">
            <v/>
          </cell>
        </row>
        <row r="5090">
          <cell r="H5090" t="str">
            <v/>
          </cell>
        </row>
        <row r="5091">
          <cell r="H5091" t="str">
            <v/>
          </cell>
        </row>
        <row r="5092">
          <cell r="H5092" t="str">
            <v/>
          </cell>
        </row>
        <row r="5093">
          <cell r="H5093" t="str">
            <v/>
          </cell>
        </row>
        <row r="5094">
          <cell r="H5094" t="str">
            <v/>
          </cell>
        </row>
        <row r="5095">
          <cell r="H5095" t="str">
            <v/>
          </cell>
        </row>
        <row r="5096">
          <cell r="H5096" t="str">
            <v/>
          </cell>
        </row>
        <row r="5097">
          <cell r="H5097" t="str">
            <v/>
          </cell>
        </row>
        <row r="5098">
          <cell r="H5098" t="str">
            <v/>
          </cell>
        </row>
        <row r="5099">
          <cell r="H5099" t="str">
            <v/>
          </cell>
        </row>
        <row r="5100">
          <cell r="H5100" t="str">
            <v/>
          </cell>
        </row>
        <row r="5101">
          <cell r="H5101" t="str">
            <v/>
          </cell>
        </row>
        <row r="5102">
          <cell r="H5102" t="str">
            <v/>
          </cell>
        </row>
        <row r="5103">
          <cell r="H5103" t="str">
            <v/>
          </cell>
        </row>
        <row r="5104">
          <cell r="H5104" t="str">
            <v/>
          </cell>
        </row>
        <row r="5105">
          <cell r="H5105" t="str">
            <v/>
          </cell>
        </row>
        <row r="5106">
          <cell r="H5106" t="str">
            <v/>
          </cell>
        </row>
        <row r="5107">
          <cell r="H5107" t="str">
            <v/>
          </cell>
        </row>
        <row r="5108">
          <cell r="H5108" t="str">
            <v/>
          </cell>
        </row>
        <row r="5109">
          <cell r="H5109" t="str">
            <v/>
          </cell>
        </row>
        <row r="5110">
          <cell r="H5110" t="str">
            <v/>
          </cell>
        </row>
        <row r="5111">
          <cell r="H5111" t="str">
            <v/>
          </cell>
        </row>
        <row r="5112">
          <cell r="H5112" t="str">
            <v/>
          </cell>
        </row>
        <row r="5113">
          <cell r="H5113" t="str">
            <v/>
          </cell>
        </row>
        <row r="5114">
          <cell r="H5114" t="str">
            <v/>
          </cell>
        </row>
        <row r="5115">
          <cell r="H5115" t="str">
            <v/>
          </cell>
        </row>
        <row r="5116">
          <cell r="H5116" t="str">
            <v/>
          </cell>
        </row>
        <row r="5117">
          <cell r="H5117" t="str">
            <v/>
          </cell>
        </row>
        <row r="5118">
          <cell r="H5118" t="str">
            <v/>
          </cell>
        </row>
        <row r="5119">
          <cell r="H5119" t="str">
            <v/>
          </cell>
        </row>
        <row r="5120">
          <cell r="H5120" t="str">
            <v/>
          </cell>
        </row>
        <row r="5121">
          <cell r="H5121" t="str">
            <v/>
          </cell>
        </row>
        <row r="5122">
          <cell r="H5122" t="str">
            <v/>
          </cell>
        </row>
        <row r="5123">
          <cell r="H5123" t="str">
            <v/>
          </cell>
        </row>
        <row r="5124">
          <cell r="H5124" t="str">
            <v/>
          </cell>
        </row>
        <row r="5125">
          <cell r="H5125" t="str">
            <v/>
          </cell>
        </row>
        <row r="5126">
          <cell r="H5126" t="str">
            <v/>
          </cell>
        </row>
        <row r="5127">
          <cell r="H5127" t="str">
            <v/>
          </cell>
        </row>
        <row r="5128">
          <cell r="H5128" t="str">
            <v/>
          </cell>
        </row>
        <row r="5129">
          <cell r="H5129" t="str">
            <v/>
          </cell>
        </row>
        <row r="5130">
          <cell r="H5130" t="str">
            <v/>
          </cell>
        </row>
        <row r="5131">
          <cell r="H5131" t="str">
            <v/>
          </cell>
        </row>
        <row r="5132">
          <cell r="H5132" t="str">
            <v/>
          </cell>
        </row>
        <row r="5133">
          <cell r="H5133" t="str">
            <v/>
          </cell>
        </row>
        <row r="5134">
          <cell r="H5134" t="str">
            <v/>
          </cell>
        </row>
        <row r="5135">
          <cell r="H5135" t="str">
            <v/>
          </cell>
        </row>
        <row r="5136">
          <cell r="H5136" t="str">
            <v/>
          </cell>
        </row>
        <row r="5137">
          <cell r="H5137" t="str">
            <v/>
          </cell>
        </row>
        <row r="5138">
          <cell r="H5138" t="str">
            <v/>
          </cell>
        </row>
        <row r="5139">
          <cell r="H5139" t="str">
            <v/>
          </cell>
        </row>
        <row r="5140">
          <cell r="H5140" t="str">
            <v/>
          </cell>
        </row>
        <row r="5141">
          <cell r="H5141" t="str">
            <v/>
          </cell>
        </row>
        <row r="5142">
          <cell r="H5142" t="str">
            <v/>
          </cell>
        </row>
        <row r="5143">
          <cell r="H5143" t="str">
            <v/>
          </cell>
        </row>
        <row r="5144">
          <cell r="H5144" t="str">
            <v/>
          </cell>
        </row>
        <row r="5145">
          <cell r="H5145" t="str">
            <v/>
          </cell>
        </row>
        <row r="5146">
          <cell r="H5146" t="str">
            <v/>
          </cell>
        </row>
        <row r="5147">
          <cell r="H5147" t="str">
            <v/>
          </cell>
        </row>
        <row r="5148">
          <cell r="H5148" t="str">
            <v/>
          </cell>
        </row>
        <row r="5149">
          <cell r="H5149" t="str">
            <v/>
          </cell>
        </row>
        <row r="5150">
          <cell r="H5150" t="str">
            <v/>
          </cell>
        </row>
        <row r="5151">
          <cell r="H5151" t="str">
            <v/>
          </cell>
        </row>
        <row r="5152">
          <cell r="H5152" t="str">
            <v/>
          </cell>
        </row>
        <row r="5153">
          <cell r="H5153" t="str">
            <v/>
          </cell>
        </row>
        <row r="5154">
          <cell r="H5154" t="str">
            <v/>
          </cell>
        </row>
        <row r="5155">
          <cell r="H5155" t="str">
            <v/>
          </cell>
        </row>
        <row r="5156">
          <cell r="H5156" t="str">
            <v/>
          </cell>
        </row>
        <row r="5157">
          <cell r="H5157" t="str">
            <v/>
          </cell>
        </row>
        <row r="5158">
          <cell r="H5158" t="str">
            <v/>
          </cell>
        </row>
        <row r="5159">
          <cell r="H5159" t="str">
            <v/>
          </cell>
        </row>
        <row r="5160">
          <cell r="H5160" t="str">
            <v/>
          </cell>
        </row>
        <row r="5161">
          <cell r="H5161" t="str">
            <v/>
          </cell>
        </row>
        <row r="5162">
          <cell r="H5162" t="str">
            <v/>
          </cell>
        </row>
        <row r="5163">
          <cell r="H5163" t="str">
            <v/>
          </cell>
        </row>
        <row r="5164">
          <cell r="H5164" t="str">
            <v/>
          </cell>
        </row>
        <row r="5165">
          <cell r="H5165" t="str">
            <v/>
          </cell>
        </row>
        <row r="5166">
          <cell r="H5166" t="str">
            <v/>
          </cell>
        </row>
        <row r="5167">
          <cell r="H5167" t="str">
            <v/>
          </cell>
        </row>
        <row r="5168">
          <cell r="H5168" t="str">
            <v/>
          </cell>
        </row>
        <row r="5169">
          <cell r="H5169" t="str">
            <v/>
          </cell>
        </row>
        <row r="5170">
          <cell r="H5170" t="str">
            <v/>
          </cell>
        </row>
        <row r="5171">
          <cell r="H5171" t="str">
            <v/>
          </cell>
        </row>
        <row r="5172">
          <cell r="H5172" t="str">
            <v/>
          </cell>
        </row>
        <row r="5173">
          <cell r="H5173" t="str">
            <v/>
          </cell>
        </row>
        <row r="5174">
          <cell r="H5174" t="str">
            <v/>
          </cell>
        </row>
        <row r="5175">
          <cell r="H5175" t="str">
            <v/>
          </cell>
        </row>
        <row r="5176">
          <cell r="H5176" t="str">
            <v/>
          </cell>
        </row>
        <row r="5177">
          <cell r="H5177" t="str">
            <v/>
          </cell>
        </row>
        <row r="5178">
          <cell r="H5178" t="str">
            <v/>
          </cell>
        </row>
        <row r="5179">
          <cell r="H5179" t="str">
            <v/>
          </cell>
        </row>
        <row r="5180">
          <cell r="H5180" t="str">
            <v/>
          </cell>
        </row>
        <row r="5181">
          <cell r="H5181" t="str">
            <v/>
          </cell>
        </row>
        <row r="5182">
          <cell r="H5182" t="str">
            <v/>
          </cell>
        </row>
        <row r="5183">
          <cell r="H5183" t="str">
            <v/>
          </cell>
        </row>
        <row r="5184">
          <cell r="H5184" t="str">
            <v/>
          </cell>
        </row>
        <row r="5185">
          <cell r="H5185" t="str">
            <v/>
          </cell>
        </row>
        <row r="5186">
          <cell r="H5186" t="str">
            <v/>
          </cell>
        </row>
        <row r="5187">
          <cell r="H5187" t="str">
            <v/>
          </cell>
        </row>
        <row r="5188">
          <cell r="H5188" t="str">
            <v/>
          </cell>
        </row>
        <row r="5189">
          <cell r="H5189" t="str">
            <v/>
          </cell>
        </row>
        <row r="5190">
          <cell r="H5190" t="str">
            <v/>
          </cell>
        </row>
        <row r="5191">
          <cell r="H5191" t="str">
            <v/>
          </cell>
        </row>
        <row r="5192">
          <cell r="H5192" t="str">
            <v/>
          </cell>
        </row>
        <row r="5193">
          <cell r="H5193" t="str">
            <v/>
          </cell>
        </row>
        <row r="5194">
          <cell r="H5194" t="str">
            <v/>
          </cell>
        </row>
        <row r="5195">
          <cell r="H5195" t="str">
            <v/>
          </cell>
        </row>
        <row r="5196">
          <cell r="H5196" t="str">
            <v/>
          </cell>
        </row>
        <row r="5197">
          <cell r="H5197" t="str">
            <v/>
          </cell>
        </row>
        <row r="5198">
          <cell r="H5198" t="str">
            <v/>
          </cell>
        </row>
        <row r="5199">
          <cell r="H5199" t="str">
            <v/>
          </cell>
        </row>
        <row r="5200">
          <cell r="H5200" t="str">
            <v/>
          </cell>
        </row>
        <row r="5201">
          <cell r="H5201" t="str">
            <v/>
          </cell>
        </row>
        <row r="5202">
          <cell r="H5202" t="str">
            <v/>
          </cell>
        </row>
        <row r="5203">
          <cell r="H5203" t="str">
            <v/>
          </cell>
        </row>
        <row r="5204">
          <cell r="H5204" t="str">
            <v/>
          </cell>
        </row>
        <row r="5205">
          <cell r="H5205" t="str">
            <v/>
          </cell>
        </row>
        <row r="5206">
          <cell r="H5206" t="str">
            <v/>
          </cell>
        </row>
        <row r="5207">
          <cell r="H5207" t="str">
            <v/>
          </cell>
        </row>
        <row r="5208">
          <cell r="H5208" t="str">
            <v/>
          </cell>
        </row>
        <row r="5209">
          <cell r="H5209" t="str">
            <v/>
          </cell>
        </row>
        <row r="5210">
          <cell r="H5210" t="str">
            <v/>
          </cell>
        </row>
        <row r="5211">
          <cell r="H5211" t="str">
            <v/>
          </cell>
        </row>
        <row r="5212">
          <cell r="H5212" t="str">
            <v/>
          </cell>
        </row>
        <row r="5213">
          <cell r="H5213" t="str">
            <v/>
          </cell>
        </row>
        <row r="5214">
          <cell r="H5214" t="str">
            <v/>
          </cell>
        </row>
        <row r="5215">
          <cell r="H5215" t="str">
            <v/>
          </cell>
        </row>
        <row r="5216">
          <cell r="H5216" t="str">
            <v/>
          </cell>
        </row>
        <row r="5217">
          <cell r="H5217" t="str">
            <v/>
          </cell>
        </row>
        <row r="5218">
          <cell r="H5218" t="str">
            <v/>
          </cell>
        </row>
        <row r="5219">
          <cell r="H5219" t="str">
            <v/>
          </cell>
        </row>
        <row r="5220">
          <cell r="H5220" t="str">
            <v/>
          </cell>
        </row>
        <row r="5221">
          <cell r="H5221" t="str">
            <v/>
          </cell>
        </row>
        <row r="5222">
          <cell r="H5222" t="str">
            <v/>
          </cell>
        </row>
        <row r="5223">
          <cell r="H5223" t="str">
            <v/>
          </cell>
        </row>
        <row r="5224">
          <cell r="H5224" t="str">
            <v/>
          </cell>
        </row>
        <row r="5225">
          <cell r="H5225" t="str">
            <v/>
          </cell>
        </row>
        <row r="5226">
          <cell r="H5226" t="str">
            <v/>
          </cell>
        </row>
        <row r="5227">
          <cell r="H5227" t="str">
            <v/>
          </cell>
        </row>
        <row r="5228">
          <cell r="H5228" t="str">
            <v/>
          </cell>
        </row>
        <row r="5229">
          <cell r="H5229" t="str">
            <v/>
          </cell>
        </row>
        <row r="5230">
          <cell r="H5230" t="str">
            <v/>
          </cell>
        </row>
        <row r="5231">
          <cell r="H5231" t="str">
            <v/>
          </cell>
        </row>
        <row r="5232">
          <cell r="H5232" t="str">
            <v/>
          </cell>
        </row>
        <row r="5233">
          <cell r="H5233" t="str">
            <v/>
          </cell>
        </row>
        <row r="5234">
          <cell r="H5234" t="str">
            <v/>
          </cell>
        </row>
        <row r="5235">
          <cell r="H5235" t="str">
            <v/>
          </cell>
        </row>
        <row r="5236">
          <cell r="H5236" t="str">
            <v/>
          </cell>
        </row>
        <row r="5237">
          <cell r="H5237" t="str">
            <v/>
          </cell>
        </row>
        <row r="5238">
          <cell r="H5238" t="str">
            <v/>
          </cell>
        </row>
        <row r="5239">
          <cell r="H5239" t="str">
            <v/>
          </cell>
        </row>
        <row r="5240">
          <cell r="H5240" t="str">
            <v/>
          </cell>
        </row>
        <row r="5241">
          <cell r="H5241" t="str">
            <v/>
          </cell>
        </row>
        <row r="5242">
          <cell r="H5242" t="str">
            <v/>
          </cell>
        </row>
        <row r="5243">
          <cell r="H5243" t="str">
            <v/>
          </cell>
        </row>
        <row r="5244">
          <cell r="H5244" t="str">
            <v/>
          </cell>
        </row>
        <row r="5245">
          <cell r="H5245" t="str">
            <v/>
          </cell>
        </row>
        <row r="5246">
          <cell r="H5246" t="str">
            <v/>
          </cell>
        </row>
        <row r="5247">
          <cell r="H5247" t="str">
            <v/>
          </cell>
        </row>
        <row r="5248">
          <cell r="H5248" t="str">
            <v/>
          </cell>
        </row>
        <row r="5249">
          <cell r="H5249" t="str">
            <v/>
          </cell>
        </row>
        <row r="5250">
          <cell r="H5250" t="str">
            <v/>
          </cell>
        </row>
        <row r="5251">
          <cell r="H5251" t="str">
            <v/>
          </cell>
        </row>
        <row r="5252">
          <cell r="H5252" t="str">
            <v/>
          </cell>
        </row>
        <row r="5253">
          <cell r="H5253" t="str">
            <v/>
          </cell>
        </row>
        <row r="5254">
          <cell r="H5254" t="str">
            <v/>
          </cell>
        </row>
        <row r="5255">
          <cell r="H5255" t="str">
            <v/>
          </cell>
        </row>
        <row r="5256">
          <cell r="H5256" t="str">
            <v/>
          </cell>
        </row>
        <row r="5257">
          <cell r="H5257" t="str">
            <v/>
          </cell>
        </row>
        <row r="5258">
          <cell r="H5258" t="str">
            <v/>
          </cell>
        </row>
        <row r="5259">
          <cell r="H5259" t="str">
            <v/>
          </cell>
        </row>
        <row r="5260">
          <cell r="H5260" t="str">
            <v/>
          </cell>
        </row>
        <row r="5261">
          <cell r="H5261" t="str">
            <v/>
          </cell>
        </row>
        <row r="5262">
          <cell r="H5262" t="str">
            <v/>
          </cell>
        </row>
        <row r="5263">
          <cell r="H5263" t="str">
            <v/>
          </cell>
        </row>
        <row r="5264">
          <cell r="H5264" t="str">
            <v/>
          </cell>
        </row>
        <row r="5265">
          <cell r="H5265" t="str">
            <v/>
          </cell>
        </row>
        <row r="5266">
          <cell r="H5266" t="str">
            <v/>
          </cell>
        </row>
        <row r="5267">
          <cell r="H5267" t="str">
            <v/>
          </cell>
        </row>
        <row r="5268">
          <cell r="H5268" t="str">
            <v/>
          </cell>
        </row>
        <row r="5269">
          <cell r="H5269" t="str">
            <v/>
          </cell>
        </row>
        <row r="5270">
          <cell r="H5270" t="str">
            <v/>
          </cell>
        </row>
        <row r="5271">
          <cell r="H5271" t="str">
            <v/>
          </cell>
        </row>
        <row r="5272">
          <cell r="H5272" t="str">
            <v/>
          </cell>
        </row>
        <row r="5273">
          <cell r="H5273" t="str">
            <v/>
          </cell>
        </row>
        <row r="5274">
          <cell r="H5274" t="str">
            <v/>
          </cell>
        </row>
        <row r="5275">
          <cell r="H5275" t="str">
            <v/>
          </cell>
        </row>
        <row r="5276">
          <cell r="H5276" t="str">
            <v/>
          </cell>
        </row>
        <row r="5277">
          <cell r="H5277" t="str">
            <v/>
          </cell>
        </row>
        <row r="5278">
          <cell r="H5278" t="str">
            <v/>
          </cell>
        </row>
        <row r="5279">
          <cell r="H5279" t="str">
            <v/>
          </cell>
        </row>
        <row r="5280">
          <cell r="H5280" t="str">
            <v/>
          </cell>
        </row>
        <row r="5281">
          <cell r="H5281" t="str">
            <v/>
          </cell>
        </row>
        <row r="5282">
          <cell r="H5282" t="str">
            <v/>
          </cell>
        </row>
        <row r="5283">
          <cell r="H5283" t="str">
            <v/>
          </cell>
        </row>
        <row r="5284">
          <cell r="H5284" t="str">
            <v/>
          </cell>
        </row>
        <row r="5285">
          <cell r="H5285" t="str">
            <v/>
          </cell>
        </row>
        <row r="5286">
          <cell r="H5286" t="str">
            <v/>
          </cell>
        </row>
        <row r="5287">
          <cell r="H5287" t="str">
            <v/>
          </cell>
        </row>
        <row r="5288">
          <cell r="H5288" t="str">
            <v/>
          </cell>
        </row>
        <row r="5289">
          <cell r="H5289" t="str">
            <v/>
          </cell>
        </row>
        <row r="5290">
          <cell r="H5290" t="str">
            <v/>
          </cell>
        </row>
        <row r="5291">
          <cell r="H5291" t="str">
            <v/>
          </cell>
        </row>
        <row r="5292">
          <cell r="H5292" t="str">
            <v/>
          </cell>
        </row>
        <row r="5293">
          <cell r="H5293" t="str">
            <v/>
          </cell>
        </row>
        <row r="5294">
          <cell r="H5294" t="str">
            <v/>
          </cell>
        </row>
        <row r="5295">
          <cell r="H5295" t="str">
            <v/>
          </cell>
        </row>
        <row r="5296">
          <cell r="H5296" t="str">
            <v/>
          </cell>
        </row>
        <row r="5297">
          <cell r="H5297" t="str">
            <v/>
          </cell>
        </row>
        <row r="5298">
          <cell r="H5298" t="str">
            <v/>
          </cell>
        </row>
        <row r="5299">
          <cell r="H5299" t="str">
            <v/>
          </cell>
        </row>
        <row r="5300">
          <cell r="H5300" t="str">
            <v/>
          </cell>
        </row>
        <row r="5301">
          <cell r="H5301" t="str">
            <v/>
          </cell>
        </row>
        <row r="5302">
          <cell r="H5302" t="str">
            <v/>
          </cell>
        </row>
        <row r="5303">
          <cell r="H5303" t="str">
            <v/>
          </cell>
        </row>
        <row r="5304">
          <cell r="H5304" t="str">
            <v/>
          </cell>
        </row>
        <row r="5305">
          <cell r="H5305" t="str">
            <v/>
          </cell>
        </row>
        <row r="5306">
          <cell r="H5306" t="str">
            <v/>
          </cell>
        </row>
        <row r="5307">
          <cell r="H5307" t="str">
            <v/>
          </cell>
        </row>
        <row r="5308">
          <cell r="H5308" t="str">
            <v/>
          </cell>
        </row>
        <row r="5309">
          <cell r="H5309" t="str">
            <v/>
          </cell>
        </row>
        <row r="5310">
          <cell r="H5310" t="str">
            <v/>
          </cell>
        </row>
        <row r="5311">
          <cell r="H5311" t="str">
            <v/>
          </cell>
        </row>
        <row r="5312">
          <cell r="H5312" t="str">
            <v/>
          </cell>
        </row>
        <row r="5313">
          <cell r="H5313" t="str">
            <v/>
          </cell>
        </row>
        <row r="5314">
          <cell r="H5314" t="str">
            <v/>
          </cell>
        </row>
        <row r="5315">
          <cell r="H5315" t="str">
            <v/>
          </cell>
        </row>
        <row r="5316">
          <cell r="H5316" t="str">
            <v/>
          </cell>
        </row>
        <row r="5317">
          <cell r="H5317" t="str">
            <v/>
          </cell>
        </row>
        <row r="5318">
          <cell r="H5318" t="str">
            <v/>
          </cell>
        </row>
        <row r="5319">
          <cell r="H5319" t="str">
            <v/>
          </cell>
        </row>
        <row r="5320">
          <cell r="H5320" t="str">
            <v/>
          </cell>
        </row>
        <row r="5321">
          <cell r="H5321" t="str">
            <v/>
          </cell>
        </row>
        <row r="5322">
          <cell r="H5322" t="str">
            <v/>
          </cell>
        </row>
        <row r="5323">
          <cell r="H5323" t="str">
            <v/>
          </cell>
        </row>
        <row r="5324">
          <cell r="H5324" t="str">
            <v/>
          </cell>
        </row>
        <row r="5325">
          <cell r="H5325" t="str">
            <v/>
          </cell>
        </row>
        <row r="5326">
          <cell r="H5326" t="str">
            <v/>
          </cell>
        </row>
        <row r="5327">
          <cell r="H5327" t="str">
            <v/>
          </cell>
        </row>
        <row r="5328">
          <cell r="H5328" t="str">
            <v/>
          </cell>
        </row>
        <row r="5329">
          <cell r="H5329" t="str">
            <v/>
          </cell>
        </row>
        <row r="5330">
          <cell r="H5330" t="str">
            <v/>
          </cell>
        </row>
        <row r="5331">
          <cell r="H5331" t="str">
            <v/>
          </cell>
        </row>
        <row r="5332">
          <cell r="H5332" t="str">
            <v/>
          </cell>
        </row>
        <row r="5333">
          <cell r="H5333" t="str">
            <v/>
          </cell>
        </row>
        <row r="5334">
          <cell r="H5334" t="str">
            <v/>
          </cell>
        </row>
        <row r="5335">
          <cell r="H5335" t="str">
            <v/>
          </cell>
        </row>
        <row r="5336">
          <cell r="H5336" t="str">
            <v/>
          </cell>
        </row>
        <row r="5337">
          <cell r="H5337" t="str">
            <v/>
          </cell>
        </row>
        <row r="5338">
          <cell r="H5338" t="str">
            <v/>
          </cell>
        </row>
        <row r="5339">
          <cell r="H5339" t="str">
            <v/>
          </cell>
        </row>
        <row r="5340">
          <cell r="H5340" t="str">
            <v/>
          </cell>
        </row>
        <row r="5341">
          <cell r="H5341" t="str">
            <v/>
          </cell>
        </row>
        <row r="5342">
          <cell r="H5342" t="str">
            <v/>
          </cell>
        </row>
        <row r="5343">
          <cell r="H5343" t="str">
            <v/>
          </cell>
        </row>
        <row r="5344">
          <cell r="H5344" t="str">
            <v/>
          </cell>
        </row>
        <row r="5345">
          <cell r="H5345" t="str">
            <v/>
          </cell>
        </row>
        <row r="5346">
          <cell r="H5346" t="str">
            <v/>
          </cell>
        </row>
        <row r="5347">
          <cell r="H5347" t="str">
            <v/>
          </cell>
        </row>
        <row r="5348">
          <cell r="H5348" t="str">
            <v/>
          </cell>
        </row>
        <row r="5349">
          <cell r="H5349" t="str">
            <v/>
          </cell>
        </row>
        <row r="5350">
          <cell r="H5350" t="str">
            <v/>
          </cell>
        </row>
        <row r="5351">
          <cell r="H5351" t="str">
            <v/>
          </cell>
        </row>
        <row r="5352">
          <cell r="H5352" t="str">
            <v/>
          </cell>
        </row>
        <row r="5353">
          <cell r="H5353" t="str">
            <v/>
          </cell>
        </row>
        <row r="5354">
          <cell r="H5354" t="str">
            <v/>
          </cell>
        </row>
        <row r="5355">
          <cell r="H5355" t="str">
            <v/>
          </cell>
        </row>
        <row r="5356">
          <cell r="H5356" t="str">
            <v/>
          </cell>
        </row>
        <row r="5357">
          <cell r="H5357" t="str">
            <v/>
          </cell>
        </row>
        <row r="5358">
          <cell r="H5358" t="str">
            <v/>
          </cell>
        </row>
        <row r="5359">
          <cell r="H5359" t="str">
            <v/>
          </cell>
        </row>
        <row r="5360">
          <cell r="H5360" t="str">
            <v/>
          </cell>
        </row>
        <row r="5361">
          <cell r="H5361" t="str">
            <v/>
          </cell>
        </row>
        <row r="5362">
          <cell r="H5362" t="str">
            <v/>
          </cell>
        </row>
        <row r="5363">
          <cell r="H5363" t="str">
            <v/>
          </cell>
        </row>
        <row r="5364">
          <cell r="H5364" t="str">
            <v/>
          </cell>
        </row>
        <row r="5365">
          <cell r="H5365" t="str">
            <v/>
          </cell>
        </row>
        <row r="5366">
          <cell r="H5366" t="str">
            <v/>
          </cell>
        </row>
        <row r="5367">
          <cell r="H5367" t="str">
            <v/>
          </cell>
        </row>
        <row r="5368">
          <cell r="H5368" t="str">
            <v/>
          </cell>
        </row>
        <row r="5369">
          <cell r="H5369" t="str">
            <v/>
          </cell>
        </row>
        <row r="5370">
          <cell r="H5370" t="str">
            <v/>
          </cell>
        </row>
        <row r="5371">
          <cell r="H5371" t="str">
            <v/>
          </cell>
        </row>
        <row r="5372">
          <cell r="H5372" t="str">
            <v/>
          </cell>
        </row>
        <row r="5373">
          <cell r="H5373" t="str">
            <v/>
          </cell>
        </row>
        <row r="5374">
          <cell r="H5374" t="str">
            <v/>
          </cell>
        </row>
        <row r="5375">
          <cell r="H5375" t="str">
            <v/>
          </cell>
        </row>
        <row r="5376">
          <cell r="H5376" t="str">
            <v/>
          </cell>
        </row>
        <row r="5377">
          <cell r="H5377" t="str">
            <v/>
          </cell>
        </row>
        <row r="5378">
          <cell r="H5378" t="str">
            <v/>
          </cell>
        </row>
        <row r="5379">
          <cell r="H5379" t="str">
            <v/>
          </cell>
        </row>
        <row r="5380">
          <cell r="H5380" t="str">
            <v/>
          </cell>
        </row>
        <row r="5381">
          <cell r="H5381" t="str">
            <v/>
          </cell>
        </row>
        <row r="5382">
          <cell r="H5382" t="str">
            <v/>
          </cell>
        </row>
        <row r="5383">
          <cell r="H5383" t="str">
            <v/>
          </cell>
        </row>
        <row r="5384">
          <cell r="H5384" t="str">
            <v/>
          </cell>
        </row>
        <row r="5385">
          <cell r="H5385" t="str">
            <v/>
          </cell>
        </row>
        <row r="5386">
          <cell r="H5386" t="str">
            <v/>
          </cell>
        </row>
        <row r="5387">
          <cell r="H5387" t="str">
            <v/>
          </cell>
        </row>
        <row r="5388">
          <cell r="H5388" t="str">
            <v/>
          </cell>
        </row>
        <row r="5389">
          <cell r="H5389" t="str">
            <v/>
          </cell>
        </row>
        <row r="5390">
          <cell r="H5390" t="str">
            <v/>
          </cell>
        </row>
        <row r="5391">
          <cell r="H5391" t="str">
            <v/>
          </cell>
        </row>
        <row r="5392">
          <cell r="H5392" t="str">
            <v/>
          </cell>
        </row>
        <row r="5393">
          <cell r="H5393" t="str">
            <v/>
          </cell>
        </row>
        <row r="5394">
          <cell r="H5394" t="str">
            <v/>
          </cell>
        </row>
        <row r="5395">
          <cell r="H5395" t="str">
            <v/>
          </cell>
        </row>
        <row r="5396">
          <cell r="H5396" t="str">
            <v/>
          </cell>
        </row>
        <row r="5397">
          <cell r="H5397" t="str">
            <v/>
          </cell>
        </row>
        <row r="5398">
          <cell r="H5398" t="str">
            <v/>
          </cell>
        </row>
        <row r="5399">
          <cell r="H5399" t="str">
            <v/>
          </cell>
        </row>
        <row r="5400">
          <cell r="H5400" t="str">
            <v/>
          </cell>
        </row>
        <row r="5401">
          <cell r="H5401" t="str">
            <v/>
          </cell>
        </row>
        <row r="5402">
          <cell r="H5402" t="str">
            <v/>
          </cell>
        </row>
        <row r="5403">
          <cell r="H5403" t="str">
            <v/>
          </cell>
        </row>
        <row r="5404">
          <cell r="H5404" t="str">
            <v/>
          </cell>
        </row>
        <row r="5405">
          <cell r="H5405" t="str">
            <v/>
          </cell>
        </row>
        <row r="5406">
          <cell r="H5406" t="str">
            <v/>
          </cell>
        </row>
        <row r="5407">
          <cell r="H5407" t="str">
            <v/>
          </cell>
        </row>
        <row r="5408">
          <cell r="H5408" t="str">
            <v/>
          </cell>
        </row>
        <row r="5409">
          <cell r="H5409" t="str">
            <v/>
          </cell>
        </row>
        <row r="5410">
          <cell r="H5410" t="str">
            <v/>
          </cell>
        </row>
        <row r="5411">
          <cell r="H5411" t="str">
            <v/>
          </cell>
        </row>
        <row r="5412">
          <cell r="H5412" t="str">
            <v/>
          </cell>
        </row>
        <row r="5413">
          <cell r="H5413" t="str">
            <v/>
          </cell>
        </row>
        <row r="5414">
          <cell r="H5414" t="str">
            <v/>
          </cell>
        </row>
        <row r="5415">
          <cell r="H5415" t="str">
            <v/>
          </cell>
        </row>
        <row r="5416">
          <cell r="H5416" t="str">
            <v/>
          </cell>
        </row>
        <row r="5417">
          <cell r="H5417" t="str">
            <v/>
          </cell>
        </row>
        <row r="5418">
          <cell r="H5418" t="str">
            <v/>
          </cell>
        </row>
        <row r="5419">
          <cell r="H5419" t="str">
            <v/>
          </cell>
        </row>
        <row r="5420">
          <cell r="H5420" t="str">
            <v/>
          </cell>
        </row>
        <row r="5421">
          <cell r="H5421" t="str">
            <v/>
          </cell>
        </row>
        <row r="5422">
          <cell r="H5422" t="str">
            <v/>
          </cell>
        </row>
        <row r="5423">
          <cell r="H5423" t="str">
            <v/>
          </cell>
        </row>
        <row r="5424">
          <cell r="H5424" t="str">
            <v/>
          </cell>
        </row>
        <row r="5425">
          <cell r="H5425" t="str">
            <v/>
          </cell>
        </row>
        <row r="5426">
          <cell r="H5426" t="str">
            <v/>
          </cell>
        </row>
        <row r="5427">
          <cell r="H5427" t="str">
            <v/>
          </cell>
        </row>
        <row r="5428">
          <cell r="H5428" t="str">
            <v/>
          </cell>
        </row>
        <row r="5429">
          <cell r="H5429" t="str">
            <v/>
          </cell>
        </row>
        <row r="5430">
          <cell r="H5430" t="str">
            <v/>
          </cell>
        </row>
        <row r="5431">
          <cell r="H5431" t="str">
            <v/>
          </cell>
        </row>
        <row r="5432">
          <cell r="H5432" t="str">
            <v/>
          </cell>
        </row>
        <row r="5433">
          <cell r="H5433" t="str">
            <v/>
          </cell>
        </row>
        <row r="5434">
          <cell r="H5434" t="str">
            <v/>
          </cell>
        </row>
        <row r="5435">
          <cell r="H5435" t="str">
            <v/>
          </cell>
        </row>
        <row r="5436">
          <cell r="H5436" t="str">
            <v/>
          </cell>
        </row>
        <row r="5437">
          <cell r="H5437" t="str">
            <v/>
          </cell>
        </row>
        <row r="5438">
          <cell r="H5438" t="str">
            <v/>
          </cell>
        </row>
        <row r="5439">
          <cell r="H5439" t="str">
            <v/>
          </cell>
        </row>
        <row r="5440">
          <cell r="H5440" t="str">
            <v/>
          </cell>
        </row>
        <row r="5441">
          <cell r="H5441" t="str">
            <v/>
          </cell>
        </row>
        <row r="5442">
          <cell r="H5442" t="str">
            <v/>
          </cell>
        </row>
        <row r="5443">
          <cell r="H5443" t="str">
            <v/>
          </cell>
        </row>
        <row r="5444">
          <cell r="H5444" t="str">
            <v/>
          </cell>
        </row>
        <row r="5445">
          <cell r="H5445" t="str">
            <v/>
          </cell>
        </row>
        <row r="5446">
          <cell r="H5446" t="str">
            <v/>
          </cell>
        </row>
        <row r="5447">
          <cell r="H5447" t="str">
            <v/>
          </cell>
        </row>
        <row r="5448">
          <cell r="H5448" t="str">
            <v/>
          </cell>
        </row>
        <row r="5449">
          <cell r="H5449" t="str">
            <v/>
          </cell>
        </row>
        <row r="5450">
          <cell r="H5450" t="str">
            <v/>
          </cell>
        </row>
        <row r="5451">
          <cell r="H5451" t="str">
            <v/>
          </cell>
        </row>
        <row r="5452">
          <cell r="H5452" t="str">
            <v/>
          </cell>
        </row>
        <row r="5453">
          <cell r="H5453" t="str">
            <v/>
          </cell>
        </row>
        <row r="5454">
          <cell r="H5454" t="str">
            <v/>
          </cell>
        </row>
        <row r="5455">
          <cell r="H5455" t="str">
            <v/>
          </cell>
        </row>
        <row r="5456">
          <cell r="H5456" t="str">
            <v/>
          </cell>
        </row>
        <row r="5457">
          <cell r="H5457" t="str">
            <v/>
          </cell>
        </row>
        <row r="5458">
          <cell r="H5458" t="str">
            <v/>
          </cell>
        </row>
        <row r="5459">
          <cell r="H5459" t="str">
            <v/>
          </cell>
        </row>
        <row r="5460">
          <cell r="H5460" t="str">
            <v/>
          </cell>
        </row>
        <row r="5461">
          <cell r="H5461" t="str">
            <v/>
          </cell>
        </row>
        <row r="5462">
          <cell r="H5462" t="str">
            <v/>
          </cell>
        </row>
        <row r="5463">
          <cell r="H5463" t="str">
            <v/>
          </cell>
        </row>
        <row r="5464">
          <cell r="H5464" t="str">
            <v/>
          </cell>
        </row>
        <row r="5465">
          <cell r="H5465" t="str">
            <v/>
          </cell>
        </row>
        <row r="5466">
          <cell r="H5466" t="str">
            <v/>
          </cell>
        </row>
        <row r="5467">
          <cell r="H5467" t="str">
            <v/>
          </cell>
        </row>
        <row r="5468">
          <cell r="H5468" t="str">
            <v/>
          </cell>
        </row>
        <row r="5469">
          <cell r="H5469" t="str">
            <v/>
          </cell>
        </row>
        <row r="5470">
          <cell r="H5470" t="str">
            <v/>
          </cell>
        </row>
        <row r="5471">
          <cell r="H5471" t="str">
            <v/>
          </cell>
        </row>
        <row r="5472">
          <cell r="H5472" t="str">
            <v/>
          </cell>
        </row>
        <row r="5473">
          <cell r="H5473" t="str">
            <v/>
          </cell>
        </row>
        <row r="5474">
          <cell r="H5474" t="str">
            <v/>
          </cell>
        </row>
        <row r="5475">
          <cell r="H5475" t="str">
            <v/>
          </cell>
        </row>
        <row r="5476">
          <cell r="H5476" t="str">
            <v/>
          </cell>
        </row>
        <row r="5477">
          <cell r="H5477" t="str">
            <v/>
          </cell>
        </row>
        <row r="5478">
          <cell r="H5478" t="str">
            <v/>
          </cell>
        </row>
        <row r="5479">
          <cell r="H5479" t="str">
            <v/>
          </cell>
        </row>
        <row r="5480">
          <cell r="H5480" t="str">
            <v/>
          </cell>
        </row>
        <row r="5481">
          <cell r="H5481" t="str">
            <v/>
          </cell>
        </row>
        <row r="5482">
          <cell r="H5482" t="str">
            <v/>
          </cell>
        </row>
        <row r="5483">
          <cell r="H5483" t="str">
            <v/>
          </cell>
        </row>
        <row r="5484">
          <cell r="H5484" t="str">
            <v/>
          </cell>
        </row>
        <row r="5485">
          <cell r="H5485" t="str">
            <v/>
          </cell>
        </row>
        <row r="5486">
          <cell r="H5486" t="str">
            <v/>
          </cell>
        </row>
        <row r="5487">
          <cell r="H5487" t="str">
            <v/>
          </cell>
        </row>
        <row r="5488">
          <cell r="H5488" t="str">
            <v/>
          </cell>
        </row>
        <row r="5489">
          <cell r="H5489" t="str">
            <v/>
          </cell>
        </row>
        <row r="5490">
          <cell r="H5490" t="str">
            <v/>
          </cell>
        </row>
        <row r="5491">
          <cell r="H5491" t="str">
            <v/>
          </cell>
        </row>
        <row r="5492">
          <cell r="H5492" t="str">
            <v/>
          </cell>
        </row>
        <row r="5493">
          <cell r="H5493" t="str">
            <v/>
          </cell>
        </row>
        <row r="5494">
          <cell r="H5494" t="str">
            <v/>
          </cell>
        </row>
        <row r="5495">
          <cell r="H5495" t="str">
            <v/>
          </cell>
        </row>
        <row r="5496">
          <cell r="H5496" t="str">
            <v/>
          </cell>
        </row>
        <row r="5497">
          <cell r="H5497" t="str">
            <v/>
          </cell>
        </row>
        <row r="5498">
          <cell r="H5498" t="str">
            <v/>
          </cell>
        </row>
        <row r="5499">
          <cell r="H5499" t="str">
            <v/>
          </cell>
        </row>
        <row r="5500">
          <cell r="H5500" t="str">
            <v/>
          </cell>
        </row>
        <row r="5501">
          <cell r="H5501" t="str">
            <v/>
          </cell>
        </row>
        <row r="5502">
          <cell r="H5502" t="str">
            <v/>
          </cell>
        </row>
        <row r="5503">
          <cell r="H5503" t="str">
            <v/>
          </cell>
        </row>
        <row r="5504">
          <cell r="H5504" t="str">
            <v/>
          </cell>
        </row>
        <row r="5505">
          <cell r="H5505" t="str">
            <v/>
          </cell>
        </row>
        <row r="5506">
          <cell r="H5506" t="str">
            <v/>
          </cell>
        </row>
        <row r="5507">
          <cell r="H5507" t="str">
            <v/>
          </cell>
        </row>
        <row r="5508">
          <cell r="H5508" t="str">
            <v/>
          </cell>
        </row>
        <row r="5509">
          <cell r="H5509" t="str">
            <v/>
          </cell>
        </row>
        <row r="5510">
          <cell r="H5510" t="str">
            <v/>
          </cell>
        </row>
        <row r="5511">
          <cell r="H5511" t="str">
            <v/>
          </cell>
        </row>
        <row r="5512">
          <cell r="H5512" t="str">
            <v/>
          </cell>
        </row>
        <row r="5513">
          <cell r="H5513" t="str">
            <v/>
          </cell>
        </row>
        <row r="5514">
          <cell r="H5514" t="str">
            <v/>
          </cell>
        </row>
        <row r="5515">
          <cell r="H5515" t="str">
            <v/>
          </cell>
        </row>
        <row r="5516">
          <cell r="H5516" t="str">
            <v/>
          </cell>
        </row>
        <row r="5517">
          <cell r="H5517" t="str">
            <v/>
          </cell>
        </row>
        <row r="5518">
          <cell r="H5518" t="str">
            <v/>
          </cell>
        </row>
        <row r="5519">
          <cell r="H5519" t="str">
            <v/>
          </cell>
        </row>
        <row r="5520">
          <cell r="H5520" t="str">
            <v/>
          </cell>
        </row>
        <row r="5521">
          <cell r="H5521" t="str">
            <v/>
          </cell>
        </row>
        <row r="5522">
          <cell r="H5522" t="str">
            <v/>
          </cell>
        </row>
        <row r="5523">
          <cell r="H5523" t="str">
            <v/>
          </cell>
        </row>
        <row r="5524">
          <cell r="H5524" t="str">
            <v/>
          </cell>
        </row>
        <row r="5525">
          <cell r="H5525" t="str">
            <v/>
          </cell>
        </row>
        <row r="5526">
          <cell r="H5526" t="str">
            <v/>
          </cell>
        </row>
        <row r="5527">
          <cell r="H5527" t="str">
            <v/>
          </cell>
        </row>
        <row r="5528">
          <cell r="H5528" t="str">
            <v/>
          </cell>
        </row>
        <row r="5529">
          <cell r="H5529" t="str">
            <v/>
          </cell>
        </row>
        <row r="5530">
          <cell r="H5530" t="str">
            <v/>
          </cell>
        </row>
        <row r="5531">
          <cell r="H5531" t="str">
            <v/>
          </cell>
        </row>
        <row r="5532">
          <cell r="H5532" t="str">
            <v/>
          </cell>
        </row>
        <row r="5533">
          <cell r="H5533" t="str">
            <v/>
          </cell>
        </row>
        <row r="5534">
          <cell r="H5534" t="str">
            <v/>
          </cell>
        </row>
        <row r="5535">
          <cell r="H5535" t="str">
            <v/>
          </cell>
        </row>
        <row r="5536">
          <cell r="H5536" t="str">
            <v/>
          </cell>
        </row>
        <row r="5537">
          <cell r="H5537" t="str">
            <v/>
          </cell>
        </row>
        <row r="5538">
          <cell r="H5538" t="str">
            <v/>
          </cell>
        </row>
        <row r="5539">
          <cell r="H5539" t="str">
            <v/>
          </cell>
        </row>
        <row r="5540">
          <cell r="H5540" t="str">
            <v/>
          </cell>
        </row>
        <row r="5541">
          <cell r="H5541" t="str">
            <v/>
          </cell>
        </row>
        <row r="5542">
          <cell r="H5542" t="str">
            <v/>
          </cell>
        </row>
        <row r="5543">
          <cell r="H5543" t="str">
            <v/>
          </cell>
        </row>
        <row r="5544">
          <cell r="H5544" t="str">
            <v/>
          </cell>
        </row>
        <row r="5545">
          <cell r="H5545" t="str">
            <v/>
          </cell>
        </row>
        <row r="5546">
          <cell r="H5546" t="str">
            <v/>
          </cell>
        </row>
        <row r="5547">
          <cell r="H5547" t="str">
            <v/>
          </cell>
        </row>
        <row r="5548">
          <cell r="H5548" t="str">
            <v/>
          </cell>
        </row>
        <row r="5549">
          <cell r="H5549" t="str">
            <v/>
          </cell>
        </row>
        <row r="5550">
          <cell r="H5550" t="str">
            <v/>
          </cell>
        </row>
        <row r="5551">
          <cell r="H5551" t="str">
            <v/>
          </cell>
        </row>
        <row r="5552">
          <cell r="H5552" t="str">
            <v/>
          </cell>
        </row>
        <row r="5553">
          <cell r="H5553" t="str">
            <v/>
          </cell>
        </row>
        <row r="5554">
          <cell r="H5554" t="str">
            <v/>
          </cell>
        </row>
        <row r="5555">
          <cell r="H5555" t="str">
            <v/>
          </cell>
        </row>
        <row r="5556">
          <cell r="H5556" t="str">
            <v/>
          </cell>
        </row>
        <row r="5557">
          <cell r="H5557" t="str">
            <v/>
          </cell>
        </row>
        <row r="5558">
          <cell r="H5558" t="str">
            <v/>
          </cell>
        </row>
        <row r="5559">
          <cell r="H5559" t="str">
            <v/>
          </cell>
        </row>
        <row r="5560">
          <cell r="H5560" t="str">
            <v/>
          </cell>
        </row>
        <row r="5561">
          <cell r="H5561" t="str">
            <v/>
          </cell>
        </row>
        <row r="5562">
          <cell r="H5562" t="str">
            <v/>
          </cell>
        </row>
        <row r="5563">
          <cell r="H5563" t="str">
            <v/>
          </cell>
        </row>
        <row r="5564">
          <cell r="H5564" t="str">
            <v/>
          </cell>
        </row>
        <row r="5565">
          <cell r="H5565" t="str">
            <v/>
          </cell>
        </row>
        <row r="5566">
          <cell r="H5566" t="str">
            <v/>
          </cell>
        </row>
        <row r="5567">
          <cell r="H5567" t="str">
            <v/>
          </cell>
        </row>
        <row r="5568">
          <cell r="H5568" t="str">
            <v/>
          </cell>
        </row>
        <row r="5569">
          <cell r="H5569" t="str">
            <v/>
          </cell>
        </row>
        <row r="5570">
          <cell r="H5570" t="str">
            <v/>
          </cell>
        </row>
        <row r="5571">
          <cell r="H5571" t="str">
            <v/>
          </cell>
        </row>
        <row r="5572">
          <cell r="H5572" t="str">
            <v/>
          </cell>
        </row>
        <row r="5573">
          <cell r="H5573" t="str">
            <v/>
          </cell>
        </row>
        <row r="5574">
          <cell r="H5574" t="str">
            <v/>
          </cell>
        </row>
        <row r="5575">
          <cell r="H5575" t="str">
            <v/>
          </cell>
        </row>
        <row r="5576">
          <cell r="H5576" t="str">
            <v/>
          </cell>
        </row>
        <row r="5577">
          <cell r="H5577" t="str">
            <v/>
          </cell>
        </row>
        <row r="5578">
          <cell r="H5578" t="str">
            <v/>
          </cell>
        </row>
        <row r="5579">
          <cell r="H5579" t="str">
            <v/>
          </cell>
        </row>
        <row r="5580">
          <cell r="H5580" t="str">
            <v/>
          </cell>
        </row>
        <row r="5581">
          <cell r="H5581" t="str">
            <v/>
          </cell>
        </row>
        <row r="5582">
          <cell r="H5582" t="str">
            <v/>
          </cell>
        </row>
        <row r="5583">
          <cell r="H5583" t="str">
            <v/>
          </cell>
        </row>
        <row r="5584">
          <cell r="H5584" t="str">
            <v/>
          </cell>
        </row>
        <row r="5585">
          <cell r="H5585" t="str">
            <v/>
          </cell>
        </row>
        <row r="5586">
          <cell r="H5586" t="str">
            <v/>
          </cell>
        </row>
        <row r="5587">
          <cell r="H5587" t="str">
            <v/>
          </cell>
        </row>
        <row r="5588">
          <cell r="H5588" t="str">
            <v/>
          </cell>
        </row>
        <row r="5589">
          <cell r="H5589" t="str">
            <v/>
          </cell>
        </row>
        <row r="5590">
          <cell r="H5590" t="str">
            <v/>
          </cell>
        </row>
        <row r="5591">
          <cell r="H5591" t="str">
            <v/>
          </cell>
        </row>
        <row r="5592">
          <cell r="H5592" t="str">
            <v/>
          </cell>
        </row>
        <row r="5593">
          <cell r="H5593" t="str">
            <v/>
          </cell>
        </row>
        <row r="5594">
          <cell r="H5594" t="str">
            <v/>
          </cell>
        </row>
        <row r="5595">
          <cell r="H5595" t="str">
            <v/>
          </cell>
        </row>
        <row r="5596">
          <cell r="H5596" t="str">
            <v/>
          </cell>
        </row>
        <row r="5597">
          <cell r="H5597" t="str">
            <v/>
          </cell>
        </row>
        <row r="5598">
          <cell r="H5598" t="str">
            <v/>
          </cell>
        </row>
        <row r="5599">
          <cell r="H5599" t="str">
            <v/>
          </cell>
        </row>
        <row r="5600">
          <cell r="H5600" t="str">
            <v/>
          </cell>
        </row>
        <row r="5601">
          <cell r="H5601" t="str">
            <v/>
          </cell>
        </row>
        <row r="5602">
          <cell r="H5602" t="str">
            <v/>
          </cell>
        </row>
        <row r="5603">
          <cell r="H5603" t="str">
            <v/>
          </cell>
        </row>
        <row r="5604">
          <cell r="H5604" t="str">
            <v/>
          </cell>
        </row>
        <row r="5605">
          <cell r="H5605" t="str">
            <v/>
          </cell>
        </row>
        <row r="5606">
          <cell r="H5606" t="str">
            <v/>
          </cell>
        </row>
        <row r="5607">
          <cell r="H5607" t="str">
            <v/>
          </cell>
        </row>
        <row r="5608">
          <cell r="H5608" t="str">
            <v/>
          </cell>
        </row>
        <row r="5609">
          <cell r="H5609" t="str">
            <v/>
          </cell>
        </row>
        <row r="5610">
          <cell r="H5610" t="str">
            <v/>
          </cell>
        </row>
        <row r="5611">
          <cell r="H5611" t="str">
            <v/>
          </cell>
        </row>
        <row r="5612">
          <cell r="H5612" t="str">
            <v/>
          </cell>
        </row>
        <row r="5613">
          <cell r="H5613" t="str">
            <v/>
          </cell>
        </row>
        <row r="5614">
          <cell r="H5614" t="str">
            <v/>
          </cell>
        </row>
        <row r="5615">
          <cell r="H5615" t="str">
            <v/>
          </cell>
        </row>
        <row r="5616">
          <cell r="H5616" t="str">
            <v/>
          </cell>
        </row>
        <row r="5617">
          <cell r="H5617" t="str">
            <v/>
          </cell>
        </row>
        <row r="5618">
          <cell r="H5618" t="str">
            <v/>
          </cell>
        </row>
        <row r="5619">
          <cell r="H5619" t="str">
            <v/>
          </cell>
        </row>
        <row r="5620">
          <cell r="H5620" t="str">
            <v/>
          </cell>
        </row>
        <row r="5621">
          <cell r="H5621" t="str">
            <v/>
          </cell>
        </row>
        <row r="5622">
          <cell r="H5622" t="str">
            <v/>
          </cell>
        </row>
        <row r="5623">
          <cell r="H5623" t="str">
            <v/>
          </cell>
        </row>
        <row r="5624">
          <cell r="H5624" t="str">
            <v/>
          </cell>
        </row>
        <row r="5625">
          <cell r="H5625" t="str">
            <v/>
          </cell>
        </row>
        <row r="5626">
          <cell r="H5626" t="str">
            <v/>
          </cell>
        </row>
        <row r="5627">
          <cell r="H5627" t="str">
            <v/>
          </cell>
        </row>
        <row r="5628">
          <cell r="H5628" t="str">
            <v/>
          </cell>
        </row>
        <row r="5629">
          <cell r="H5629" t="str">
            <v/>
          </cell>
        </row>
        <row r="5630">
          <cell r="H5630" t="str">
            <v/>
          </cell>
        </row>
        <row r="5631">
          <cell r="H5631" t="str">
            <v/>
          </cell>
        </row>
        <row r="5632">
          <cell r="H5632" t="str">
            <v/>
          </cell>
        </row>
        <row r="5633">
          <cell r="H5633" t="str">
            <v/>
          </cell>
        </row>
        <row r="5634">
          <cell r="H5634" t="str">
            <v/>
          </cell>
        </row>
        <row r="5635">
          <cell r="H5635" t="str">
            <v/>
          </cell>
        </row>
        <row r="5636">
          <cell r="H5636" t="str">
            <v/>
          </cell>
        </row>
        <row r="5637">
          <cell r="H5637" t="str">
            <v/>
          </cell>
        </row>
        <row r="5638">
          <cell r="H5638" t="str">
            <v/>
          </cell>
        </row>
        <row r="5639">
          <cell r="H5639" t="str">
            <v/>
          </cell>
        </row>
        <row r="5640">
          <cell r="H5640" t="str">
            <v/>
          </cell>
        </row>
        <row r="5641">
          <cell r="H5641" t="str">
            <v/>
          </cell>
        </row>
        <row r="5642">
          <cell r="H5642" t="str">
            <v/>
          </cell>
        </row>
        <row r="5643">
          <cell r="H5643" t="str">
            <v/>
          </cell>
        </row>
        <row r="5644">
          <cell r="H5644" t="str">
            <v/>
          </cell>
        </row>
        <row r="5645">
          <cell r="H5645" t="str">
            <v/>
          </cell>
        </row>
        <row r="5646">
          <cell r="H5646" t="str">
            <v/>
          </cell>
        </row>
        <row r="5647">
          <cell r="H5647" t="str">
            <v/>
          </cell>
        </row>
        <row r="5648">
          <cell r="H5648" t="str">
            <v/>
          </cell>
        </row>
        <row r="5649">
          <cell r="H5649" t="str">
            <v/>
          </cell>
        </row>
        <row r="5650">
          <cell r="H5650" t="str">
            <v/>
          </cell>
        </row>
        <row r="5651">
          <cell r="H5651" t="str">
            <v/>
          </cell>
        </row>
        <row r="5652">
          <cell r="H5652" t="str">
            <v/>
          </cell>
        </row>
        <row r="5653">
          <cell r="H5653" t="str">
            <v/>
          </cell>
        </row>
        <row r="5654">
          <cell r="H5654" t="str">
            <v/>
          </cell>
        </row>
        <row r="5655">
          <cell r="H5655" t="str">
            <v/>
          </cell>
        </row>
        <row r="5656">
          <cell r="H5656" t="str">
            <v/>
          </cell>
        </row>
        <row r="5657">
          <cell r="H5657" t="str">
            <v/>
          </cell>
        </row>
        <row r="5658">
          <cell r="H5658" t="str">
            <v/>
          </cell>
        </row>
        <row r="5659">
          <cell r="H5659" t="str">
            <v/>
          </cell>
        </row>
        <row r="5660">
          <cell r="H5660" t="str">
            <v/>
          </cell>
        </row>
        <row r="5661">
          <cell r="H5661" t="str">
            <v/>
          </cell>
        </row>
        <row r="5662">
          <cell r="H5662" t="str">
            <v/>
          </cell>
        </row>
        <row r="5663">
          <cell r="H5663" t="str">
            <v/>
          </cell>
        </row>
        <row r="5664">
          <cell r="H5664" t="str">
            <v/>
          </cell>
        </row>
        <row r="5665">
          <cell r="H5665" t="str">
            <v/>
          </cell>
        </row>
        <row r="5666">
          <cell r="H5666" t="str">
            <v/>
          </cell>
        </row>
        <row r="5667">
          <cell r="H5667" t="str">
            <v/>
          </cell>
        </row>
        <row r="5668">
          <cell r="H5668" t="str">
            <v/>
          </cell>
        </row>
        <row r="5669">
          <cell r="H5669" t="str">
            <v/>
          </cell>
        </row>
        <row r="5670">
          <cell r="H5670" t="str">
            <v/>
          </cell>
        </row>
        <row r="5671">
          <cell r="H5671" t="str">
            <v/>
          </cell>
        </row>
        <row r="5672">
          <cell r="H5672" t="str">
            <v/>
          </cell>
        </row>
        <row r="5673">
          <cell r="H5673" t="str">
            <v/>
          </cell>
        </row>
        <row r="5674">
          <cell r="H5674" t="str">
            <v/>
          </cell>
        </row>
        <row r="5675">
          <cell r="H5675" t="str">
            <v/>
          </cell>
        </row>
        <row r="5676">
          <cell r="H5676" t="str">
            <v/>
          </cell>
        </row>
        <row r="5677">
          <cell r="H5677" t="str">
            <v/>
          </cell>
        </row>
        <row r="5678">
          <cell r="H5678" t="str">
            <v/>
          </cell>
        </row>
        <row r="5679">
          <cell r="H5679" t="str">
            <v/>
          </cell>
        </row>
        <row r="5680">
          <cell r="H5680" t="str">
            <v/>
          </cell>
        </row>
        <row r="5681">
          <cell r="H5681" t="str">
            <v/>
          </cell>
        </row>
        <row r="5682">
          <cell r="H5682" t="str">
            <v/>
          </cell>
        </row>
        <row r="5683">
          <cell r="H5683" t="str">
            <v/>
          </cell>
        </row>
        <row r="5684">
          <cell r="H5684" t="str">
            <v/>
          </cell>
        </row>
        <row r="5685">
          <cell r="H5685" t="str">
            <v/>
          </cell>
        </row>
        <row r="5686">
          <cell r="H5686" t="str">
            <v/>
          </cell>
        </row>
        <row r="5687">
          <cell r="H5687" t="str">
            <v/>
          </cell>
        </row>
        <row r="5688">
          <cell r="H5688" t="str">
            <v/>
          </cell>
        </row>
        <row r="5689">
          <cell r="H5689" t="str">
            <v/>
          </cell>
        </row>
        <row r="5690">
          <cell r="H5690" t="str">
            <v/>
          </cell>
        </row>
        <row r="5691">
          <cell r="H5691" t="str">
            <v/>
          </cell>
        </row>
        <row r="5692">
          <cell r="H5692" t="str">
            <v/>
          </cell>
        </row>
        <row r="5693">
          <cell r="H5693" t="str">
            <v/>
          </cell>
        </row>
        <row r="5694">
          <cell r="H5694" t="str">
            <v/>
          </cell>
        </row>
        <row r="5695">
          <cell r="H5695" t="str">
            <v/>
          </cell>
        </row>
        <row r="5696">
          <cell r="H5696" t="str">
            <v/>
          </cell>
        </row>
        <row r="5697">
          <cell r="H5697" t="str">
            <v/>
          </cell>
        </row>
        <row r="5698">
          <cell r="H5698" t="str">
            <v/>
          </cell>
        </row>
        <row r="5699">
          <cell r="H5699" t="str">
            <v/>
          </cell>
        </row>
        <row r="5700">
          <cell r="H5700" t="str">
            <v/>
          </cell>
        </row>
        <row r="5701">
          <cell r="H5701" t="str">
            <v/>
          </cell>
        </row>
        <row r="5702">
          <cell r="H5702" t="str">
            <v/>
          </cell>
        </row>
        <row r="5703">
          <cell r="H5703" t="str">
            <v/>
          </cell>
        </row>
        <row r="5704">
          <cell r="H5704" t="str">
            <v/>
          </cell>
        </row>
        <row r="5705">
          <cell r="H5705" t="str">
            <v/>
          </cell>
        </row>
        <row r="5706">
          <cell r="H5706" t="str">
            <v/>
          </cell>
        </row>
        <row r="5707">
          <cell r="H5707" t="str">
            <v/>
          </cell>
        </row>
        <row r="5708">
          <cell r="H5708" t="str">
            <v/>
          </cell>
        </row>
        <row r="5709">
          <cell r="H5709" t="str">
            <v/>
          </cell>
        </row>
        <row r="5710">
          <cell r="H5710" t="str">
            <v/>
          </cell>
        </row>
        <row r="5711">
          <cell r="H5711" t="str">
            <v/>
          </cell>
        </row>
        <row r="5712">
          <cell r="H5712" t="str">
            <v/>
          </cell>
        </row>
        <row r="5713">
          <cell r="H5713" t="str">
            <v/>
          </cell>
        </row>
        <row r="5714">
          <cell r="H5714" t="str">
            <v/>
          </cell>
        </row>
        <row r="5715">
          <cell r="H5715" t="str">
            <v/>
          </cell>
        </row>
        <row r="5716">
          <cell r="H5716" t="str">
            <v/>
          </cell>
        </row>
        <row r="5717">
          <cell r="H5717" t="str">
            <v/>
          </cell>
        </row>
        <row r="5718">
          <cell r="H5718" t="str">
            <v/>
          </cell>
        </row>
        <row r="5719">
          <cell r="H5719" t="str">
            <v/>
          </cell>
        </row>
        <row r="5720">
          <cell r="H5720" t="str">
            <v/>
          </cell>
        </row>
        <row r="5721">
          <cell r="H5721" t="str">
            <v/>
          </cell>
        </row>
        <row r="5722">
          <cell r="H5722" t="str">
            <v/>
          </cell>
        </row>
        <row r="5723">
          <cell r="H5723" t="str">
            <v/>
          </cell>
        </row>
        <row r="5724">
          <cell r="H5724" t="str">
            <v/>
          </cell>
        </row>
        <row r="5725">
          <cell r="H5725" t="str">
            <v/>
          </cell>
        </row>
        <row r="5726">
          <cell r="H5726" t="str">
            <v/>
          </cell>
        </row>
        <row r="5727">
          <cell r="H5727" t="str">
            <v/>
          </cell>
        </row>
        <row r="5728">
          <cell r="H5728" t="str">
            <v/>
          </cell>
        </row>
        <row r="5729">
          <cell r="H5729" t="str">
            <v/>
          </cell>
        </row>
        <row r="5730">
          <cell r="H5730" t="str">
            <v/>
          </cell>
        </row>
        <row r="5731">
          <cell r="H5731" t="str">
            <v/>
          </cell>
        </row>
        <row r="5732">
          <cell r="H5732" t="str">
            <v/>
          </cell>
        </row>
        <row r="5733">
          <cell r="H5733" t="str">
            <v/>
          </cell>
        </row>
        <row r="5734">
          <cell r="H5734" t="str">
            <v/>
          </cell>
        </row>
        <row r="5735">
          <cell r="H5735" t="str">
            <v/>
          </cell>
        </row>
        <row r="5736">
          <cell r="H5736" t="str">
            <v/>
          </cell>
        </row>
        <row r="5737">
          <cell r="H5737" t="str">
            <v/>
          </cell>
        </row>
        <row r="5738">
          <cell r="H5738" t="str">
            <v/>
          </cell>
        </row>
        <row r="5739">
          <cell r="H5739" t="str">
            <v/>
          </cell>
        </row>
        <row r="5740">
          <cell r="H5740" t="str">
            <v/>
          </cell>
        </row>
        <row r="5741">
          <cell r="H5741" t="str">
            <v/>
          </cell>
        </row>
        <row r="5742">
          <cell r="H5742" t="str">
            <v/>
          </cell>
        </row>
        <row r="5743">
          <cell r="H5743" t="str">
            <v/>
          </cell>
        </row>
        <row r="5744">
          <cell r="H5744" t="str">
            <v/>
          </cell>
        </row>
        <row r="5745">
          <cell r="H5745" t="str">
            <v/>
          </cell>
        </row>
        <row r="5746">
          <cell r="H5746" t="str">
            <v/>
          </cell>
        </row>
        <row r="5747">
          <cell r="H5747" t="str">
            <v/>
          </cell>
        </row>
        <row r="5748">
          <cell r="H5748" t="str">
            <v/>
          </cell>
        </row>
        <row r="5749">
          <cell r="H5749" t="str">
            <v/>
          </cell>
        </row>
        <row r="5750">
          <cell r="H5750" t="str">
            <v/>
          </cell>
        </row>
        <row r="5751">
          <cell r="H5751" t="str">
            <v/>
          </cell>
        </row>
        <row r="5752">
          <cell r="H5752" t="str">
            <v/>
          </cell>
        </row>
        <row r="5753">
          <cell r="H5753" t="str">
            <v/>
          </cell>
        </row>
        <row r="5754">
          <cell r="H5754" t="str">
            <v/>
          </cell>
        </row>
        <row r="5755">
          <cell r="H5755" t="str">
            <v/>
          </cell>
        </row>
        <row r="5756">
          <cell r="H5756" t="str">
            <v/>
          </cell>
        </row>
        <row r="5757">
          <cell r="H5757" t="str">
            <v/>
          </cell>
        </row>
        <row r="5758">
          <cell r="H5758" t="str">
            <v/>
          </cell>
        </row>
        <row r="5759">
          <cell r="H5759" t="str">
            <v/>
          </cell>
        </row>
        <row r="5760">
          <cell r="H5760" t="str">
            <v/>
          </cell>
        </row>
        <row r="5761">
          <cell r="H5761" t="str">
            <v/>
          </cell>
        </row>
        <row r="5762">
          <cell r="H5762" t="str">
            <v/>
          </cell>
        </row>
        <row r="5763">
          <cell r="H5763" t="str">
            <v/>
          </cell>
        </row>
        <row r="5764">
          <cell r="H5764" t="str">
            <v/>
          </cell>
        </row>
        <row r="5765">
          <cell r="H5765" t="str">
            <v/>
          </cell>
        </row>
        <row r="5766">
          <cell r="H5766" t="str">
            <v/>
          </cell>
        </row>
        <row r="5767">
          <cell r="H5767" t="str">
            <v/>
          </cell>
        </row>
        <row r="5768">
          <cell r="H5768" t="str">
            <v/>
          </cell>
        </row>
        <row r="5769">
          <cell r="H5769" t="str">
            <v/>
          </cell>
        </row>
        <row r="5770">
          <cell r="H5770" t="str">
            <v/>
          </cell>
        </row>
        <row r="5771">
          <cell r="H5771" t="str">
            <v/>
          </cell>
        </row>
        <row r="5772">
          <cell r="H5772" t="str">
            <v/>
          </cell>
        </row>
        <row r="5773">
          <cell r="H5773" t="str">
            <v/>
          </cell>
        </row>
        <row r="5774">
          <cell r="H5774" t="str">
            <v/>
          </cell>
        </row>
        <row r="5775">
          <cell r="H5775" t="str">
            <v/>
          </cell>
        </row>
        <row r="5776">
          <cell r="H5776" t="str">
            <v/>
          </cell>
        </row>
        <row r="5777">
          <cell r="H5777" t="str">
            <v/>
          </cell>
        </row>
        <row r="5778">
          <cell r="H5778" t="str">
            <v/>
          </cell>
        </row>
        <row r="5779">
          <cell r="H5779" t="str">
            <v/>
          </cell>
        </row>
        <row r="5780">
          <cell r="H5780" t="str">
            <v/>
          </cell>
        </row>
        <row r="5781">
          <cell r="H5781" t="str">
            <v/>
          </cell>
        </row>
        <row r="5782">
          <cell r="H5782" t="str">
            <v/>
          </cell>
        </row>
        <row r="5783">
          <cell r="H5783" t="str">
            <v/>
          </cell>
        </row>
        <row r="5784">
          <cell r="H5784" t="str">
            <v/>
          </cell>
        </row>
        <row r="5785">
          <cell r="H5785" t="str">
            <v/>
          </cell>
        </row>
        <row r="5786">
          <cell r="H5786" t="str">
            <v/>
          </cell>
        </row>
        <row r="5787">
          <cell r="H5787" t="str">
            <v/>
          </cell>
        </row>
        <row r="5788">
          <cell r="H5788" t="str">
            <v/>
          </cell>
        </row>
        <row r="5789">
          <cell r="H5789" t="str">
            <v/>
          </cell>
        </row>
        <row r="5790">
          <cell r="H5790" t="str">
            <v/>
          </cell>
        </row>
        <row r="5791">
          <cell r="H5791" t="str">
            <v/>
          </cell>
        </row>
        <row r="5792">
          <cell r="H5792" t="str">
            <v/>
          </cell>
        </row>
        <row r="5793">
          <cell r="H5793" t="str">
            <v/>
          </cell>
        </row>
        <row r="5794">
          <cell r="H5794" t="str">
            <v/>
          </cell>
        </row>
        <row r="5795">
          <cell r="H5795" t="str">
            <v/>
          </cell>
        </row>
        <row r="5796">
          <cell r="H5796" t="str">
            <v/>
          </cell>
        </row>
        <row r="5797">
          <cell r="H5797" t="str">
            <v/>
          </cell>
        </row>
        <row r="5798">
          <cell r="H5798" t="str">
            <v/>
          </cell>
        </row>
        <row r="5799">
          <cell r="H5799" t="str">
            <v/>
          </cell>
        </row>
        <row r="5800">
          <cell r="H5800" t="str">
            <v/>
          </cell>
        </row>
        <row r="5801">
          <cell r="H5801" t="str">
            <v/>
          </cell>
        </row>
        <row r="5802">
          <cell r="H5802" t="str">
            <v/>
          </cell>
        </row>
        <row r="5803">
          <cell r="H5803" t="str">
            <v/>
          </cell>
        </row>
        <row r="5804">
          <cell r="H5804" t="str">
            <v/>
          </cell>
        </row>
        <row r="5805">
          <cell r="H5805" t="str">
            <v/>
          </cell>
        </row>
        <row r="5806">
          <cell r="H5806" t="str">
            <v/>
          </cell>
        </row>
        <row r="5807">
          <cell r="H5807" t="str">
            <v/>
          </cell>
        </row>
        <row r="5808">
          <cell r="H5808" t="str">
            <v/>
          </cell>
        </row>
        <row r="5809">
          <cell r="H5809" t="str">
            <v/>
          </cell>
        </row>
        <row r="5810">
          <cell r="H5810" t="str">
            <v/>
          </cell>
        </row>
        <row r="5811">
          <cell r="H5811" t="str">
            <v/>
          </cell>
        </row>
        <row r="5812">
          <cell r="H5812" t="str">
            <v/>
          </cell>
        </row>
        <row r="5813">
          <cell r="H5813" t="str">
            <v/>
          </cell>
        </row>
        <row r="5814">
          <cell r="H5814" t="str">
            <v/>
          </cell>
        </row>
        <row r="5815">
          <cell r="H5815" t="str">
            <v/>
          </cell>
        </row>
        <row r="5816">
          <cell r="H5816" t="str">
            <v/>
          </cell>
        </row>
        <row r="5817">
          <cell r="H5817" t="str">
            <v/>
          </cell>
        </row>
        <row r="5818">
          <cell r="H5818" t="str">
            <v/>
          </cell>
        </row>
        <row r="5819">
          <cell r="H5819" t="str">
            <v/>
          </cell>
        </row>
        <row r="5820">
          <cell r="H5820" t="str">
            <v/>
          </cell>
        </row>
        <row r="5821">
          <cell r="H5821" t="str">
            <v/>
          </cell>
        </row>
        <row r="5822">
          <cell r="H5822" t="str">
            <v/>
          </cell>
        </row>
        <row r="5823">
          <cell r="H5823" t="str">
            <v/>
          </cell>
        </row>
        <row r="5824">
          <cell r="H5824" t="str">
            <v/>
          </cell>
        </row>
        <row r="5825">
          <cell r="H5825" t="str">
            <v/>
          </cell>
        </row>
        <row r="5826">
          <cell r="H5826" t="str">
            <v/>
          </cell>
        </row>
        <row r="5827">
          <cell r="H5827" t="str">
            <v/>
          </cell>
        </row>
        <row r="5828">
          <cell r="H5828" t="str">
            <v/>
          </cell>
        </row>
        <row r="5829">
          <cell r="H5829" t="str">
            <v/>
          </cell>
        </row>
        <row r="5830">
          <cell r="H5830" t="str">
            <v/>
          </cell>
        </row>
        <row r="5831">
          <cell r="H5831" t="str">
            <v/>
          </cell>
        </row>
        <row r="5832">
          <cell r="H5832" t="str">
            <v/>
          </cell>
        </row>
        <row r="5833">
          <cell r="H5833" t="str">
            <v/>
          </cell>
        </row>
        <row r="5834">
          <cell r="H5834" t="str">
            <v/>
          </cell>
        </row>
        <row r="5835">
          <cell r="H5835" t="str">
            <v/>
          </cell>
        </row>
        <row r="5836">
          <cell r="H5836" t="str">
            <v/>
          </cell>
        </row>
        <row r="5837">
          <cell r="H5837" t="str">
            <v/>
          </cell>
        </row>
        <row r="5838">
          <cell r="H5838" t="str">
            <v/>
          </cell>
        </row>
        <row r="5839">
          <cell r="H5839" t="str">
            <v/>
          </cell>
        </row>
        <row r="5840">
          <cell r="H5840" t="str">
            <v/>
          </cell>
        </row>
        <row r="5841">
          <cell r="H5841" t="str">
            <v/>
          </cell>
        </row>
        <row r="5842">
          <cell r="H5842" t="str">
            <v/>
          </cell>
        </row>
        <row r="5843">
          <cell r="H5843" t="str">
            <v/>
          </cell>
        </row>
        <row r="5844">
          <cell r="H5844" t="str">
            <v/>
          </cell>
        </row>
        <row r="5845">
          <cell r="H5845" t="str">
            <v/>
          </cell>
        </row>
        <row r="5846">
          <cell r="H5846" t="str">
            <v/>
          </cell>
        </row>
        <row r="5847">
          <cell r="H5847" t="str">
            <v/>
          </cell>
        </row>
        <row r="5848">
          <cell r="H5848" t="str">
            <v/>
          </cell>
        </row>
        <row r="5849">
          <cell r="H5849" t="str">
            <v/>
          </cell>
        </row>
        <row r="5850">
          <cell r="H5850" t="str">
            <v/>
          </cell>
        </row>
        <row r="5851">
          <cell r="H5851" t="str">
            <v/>
          </cell>
        </row>
        <row r="5852">
          <cell r="H5852" t="str">
            <v/>
          </cell>
        </row>
        <row r="5853">
          <cell r="H5853" t="str">
            <v/>
          </cell>
        </row>
        <row r="5854">
          <cell r="H5854" t="str">
            <v/>
          </cell>
        </row>
        <row r="5855">
          <cell r="H5855" t="str">
            <v/>
          </cell>
        </row>
        <row r="5856">
          <cell r="H5856" t="str">
            <v/>
          </cell>
        </row>
        <row r="5857">
          <cell r="H5857" t="str">
            <v/>
          </cell>
        </row>
        <row r="5858">
          <cell r="H5858" t="str">
            <v/>
          </cell>
        </row>
        <row r="5859">
          <cell r="H5859" t="str">
            <v/>
          </cell>
        </row>
        <row r="5860">
          <cell r="H5860" t="str">
            <v/>
          </cell>
        </row>
        <row r="5861">
          <cell r="H5861" t="str">
            <v/>
          </cell>
        </row>
        <row r="5862">
          <cell r="H5862" t="str">
            <v/>
          </cell>
        </row>
        <row r="5863">
          <cell r="H5863" t="str">
            <v/>
          </cell>
        </row>
        <row r="5864">
          <cell r="H5864" t="str">
            <v/>
          </cell>
        </row>
        <row r="5865">
          <cell r="H5865" t="str">
            <v/>
          </cell>
        </row>
        <row r="5866">
          <cell r="H5866" t="str">
            <v/>
          </cell>
        </row>
        <row r="5867">
          <cell r="H5867" t="str">
            <v/>
          </cell>
        </row>
        <row r="5868">
          <cell r="H5868" t="str">
            <v/>
          </cell>
        </row>
        <row r="5869">
          <cell r="H5869" t="str">
            <v/>
          </cell>
        </row>
        <row r="5870">
          <cell r="H5870" t="str">
            <v/>
          </cell>
        </row>
        <row r="5871">
          <cell r="H5871" t="str">
            <v/>
          </cell>
        </row>
        <row r="5872">
          <cell r="H5872" t="str">
            <v/>
          </cell>
        </row>
        <row r="5873">
          <cell r="H5873" t="str">
            <v/>
          </cell>
        </row>
        <row r="5874">
          <cell r="H5874" t="str">
            <v/>
          </cell>
        </row>
        <row r="5875">
          <cell r="H5875" t="str">
            <v/>
          </cell>
        </row>
        <row r="5876">
          <cell r="H5876" t="str">
            <v/>
          </cell>
        </row>
        <row r="5877">
          <cell r="H5877" t="str">
            <v/>
          </cell>
        </row>
        <row r="5878">
          <cell r="H5878" t="str">
            <v/>
          </cell>
        </row>
        <row r="5879">
          <cell r="H5879" t="str">
            <v/>
          </cell>
        </row>
        <row r="5880">
          <cell r="H5880" t="str">
            <v/>
          </cell>
        </row>
        <row r="5881">
          <cell r="H5881" t="str">
            <v/>
          </cell>
        </row>
        <row r="5882">
          <cell r="H5882" t="str">
            <v/>
          </cell>
        </row>
        <row r="5883">
          <cell r="H5883" t="str">
            <v/>
          </cell>
        </row>
        <row r="5884">
          <cell r="H5884" t="str">
            <v/>
          </cell>
        </row>
        <row r="5885">
          <cell r="H5885" t="str">
            <v/>
          </cell>
        </row>
        <row r="5886">
          <cell r="H5886" t="str">
            <v/>
          </cell>
        </row>
        <row r="5887">
          <cell r="H5887" t="str">
            <v/>
          </cell>
        </row>
        <row r="5888">
          <cell r="H5888" t="str">
            <v/>
          </cell>
        </row>
        <row r="5889">
          <cell r="H5889" t="str">
            <v/>
          </cell>
        </row>
        <row r="5890">
          <cell r="H5890" t="str">
            <v/>
          </cell>
        </row>
        <row r="5891">
          <cell r="H5891" t="str">
            <v/>
          </cell>
        </row>
        <row r="5892">
          <cell r="H5892" t="str">
            <v/>
          </cell>
        </row>
        <row r="5893">
          <cell r="H5893" t="str">
            <v/>
          </cell>
        </row>
        <row r="5894">
          <cell r="H5894" t="str">
            <v/>
          </cell>
        </row>
        <row r="5895">
          <cell r="H5895" t="str">
            <v/>
          </cell>
        </row>
        <row r="5896">
          <cell r="H5896" t="str">
            <v/>
          </cell>
        </row>
        <row r="5897">
          <cell r="H5897" t="str">
            <v/>
          </cell>
        </row>
        <row r="5898">
          <cell r="H5898" t="str">
            <v/>
          </cell>
        </row>
        <row r="5899">
          <cell r="H5899" t="str">
            <v/>
          </cell>
        </row>
        <row r="5900">
          <cell r="H5900" t="str">
            <v/>
          </cell>
        </row>
        <row r="5901">
          <cell r="H5901" t="str">
            <v/>
          </cell>
        </row>
        <row r="5902">
          <cell r="H5902" t="str">
            <v/>
          </cell>
        </row>
        <row r="5903">
          <cell r="H5903" t="str">
            <v/>
          </cell>
        </row>
        <row r="5904">
          <cell r="H5904" t="str">
            <v/>
          </cell>
        </row>
        <row r="5905">
          <cell r="H5905" t="str">
            <v/>
          </cell>
        </row>
        <row r="5906">
          <cell r="H5906" t="str">
            <v/>
          </cell>
        </row>
        <row r="5907">
          <cell r="H5907" t="str">
            <v/>
          </cell>
        </row>
        <row r="5908">
          <cell r="H5908" t="str">
            <v/>
          </cell>
        </row>
        <row r="5909">
          <cell r="H5909" t="str">
            <v/>
          </cell>
        </row>
        <row r="5910">
          <cell r="H5910" t="str">
            <v/>
          </cell>
        </row>
        <row r="5911">
          <cell r="H5911" t="str">
            <v/>
          </cell>
        </row>
        <row r="5912">
          <cell r="H5912" t="str">
            <v/>
          </cell>
        </row>
        <row r="5913">
          <cell r="H5913" t="str">
            <v/>
          </cell>
        </row>
        <row r="5914">
          <cell r="H5914" t="str">
            <v/>
          </cell>
        </row>
        <row r="5915">
          <cell r="H5915" t="str">
            <v/>
          </cell>
        </row>
        <row r="5916">
          <cell r="H5916" t="str">
            <v/>
          </cell>
        </row>
        <row r="5917">
          <cell r="H5917" t="str">
            <v/>
          </cell>
        </row>
        <row r="5918">
          <cell r="H5918" t="str">
            <v/>
          </cell>
        </row>
        <row r="5919">
          <cell r="H5919" t="str">
            <v/>
          </cell>
        </row>
        <row r="5920">
          <cell r="H5920" t="str">
            <v/>
          </cell>
        </row>
        <row r="5921">
          <cell r="H5921" t="str">
            <v/>
          </cell>
        </row>
        <row r="5922">
          <cell r="H5922" t="str">
            <v/>
          </cell>
        </row>
        <row r="5923">
          <cell r="H5923" t="str">
            <v/>
          </cell>
        </row>
        <row r="5924">
          <cell r="H5924" t="str">
            <v/>
          </cell>
        </row>
        <row r="5925">
          <cell r="H5925" t="str">
            <v/>
          </cell>
        </row>
        <row r="5926">
          <cell r="H5926" t="str">
            <v/>
          </cell>
        </row>
        <row r="5927">
          <cell r="H5927" t="str">
            <v/>
          </cell>
        </row>
        <row r="5928">
          <cell r="H5928" t="str">
            <v/>
          </cell>
        </row>
        <row r="5929">
          <cell r="H5929" t="str">
            <v/>
          </cell>
        </row>
        <row r="5930">
          <cell r="H5930" t="str">
            <v/>
          </cell>
        </row>
        <row r="5931">
          <cell r="H5931" t="str">
            <v/>
          </cell>
        </row>
        <row r="5932">
          <cell r="H5932" t="str">
            <v/>
          </cell>
        </row>
        <row r="5933">
          <cell r="H5933" t="str">
            <v/>
          </cell>
        </row>
        <row r="5934">
          <cell r="H5934" t="str">
            <v/>
          </cell>
        </row>
        <row r="5935">
          <cell r="H5935" t="str">
            <v/>
          </cell>
        </row>
        <row r="5936">
          <cell r="H5936" t="str">
            <v/>
          </cell>
        </row>
        <row r="5937">
          <cell r="H5937" t="str">
            <v/>
          </cell>
        </row>
        <row r="5938">
          <cell r="H5938" t="str">
            <v/>
          </cell>
        </row>
        <row r="5939">
          <cell r="H5939" t="str">
            <v/>
          </cell>
        </row>
        <row r="5940">
          <cell r="H5940" t="str">
            <v/>
          </cell>
        </row>
        <row r="5941">
          <cell r="H5941" t="str">
            <v/>
          </cell>
        </row>
        <row r="5942">
          <cell r="H5942" t="str">
            <v/>
          </cell>
        </row>
        <row r="5943">
          <cell r="H5943" t="str">
            <v/>
          </cell>
        </row>
        <row r="5944">
          <cell r="H5944" t="str">
            <v/>
          </cell>
        </row>
        <row r="5945">
          <cell r="H5945" t="str">
            <v/>
          </cell>
        </row>
        <row r="5946">
          <cell r="H5946" t="str">
            <v/>
          </cell>
        </row>
        <row r="5947">
          <cell r="H5947" t="str">
            <v/>
          </cell>
        </row>
        <row r="5948">
          <cell r="H5948" t="str">
            <v/>
          </cell>
        </row>
        <row r="5949">
          <cell r="H5949" t="str">
            <v/>
          </cell>
        </row>
        <row r="5950">
          <cell r="H5950" t="str">
            <v/>
          </cell>
        </row>
        <row r="5951">
          <cell r="H5951" t="str">
            <v/>
          </cell>
        </row>
        <row r="5952">
          <cell r="H5952" t="str">
            <v/>
          </cell>
        </row>
        <row r="5953">
          <cell r="H5953" t="str">
            <v/>
          </cell>
        </row>
        <row r="5954">
          <cell r="H5954" t="str">
            <v/>
          </cell>
        </row>
        <row r="5955">
          <cell r="H5955" t="str">
            <v/>
          </cell>
        </row>
        <row r="5956">
          <cell r="H5956" t="str">
            <v/>
          </cell>
        </row>
        <row r="5957">
          <cell r="H5957" t="str">
            <v/>
          </cell>
        </row>
        <row r="5958">
          <cell r="H5958" t="str">
            <v/>
          </cell>
        </row>
        <row r="5959">
          <cell r="H5959" t="str">
            <v/>
          </cell>
        </row>
        <row r="5960">
          <cell r="H5960" t="str">
            <v/>
          </cell>
        </row>
        <row r="5961">
          <cell r="H5961" t="str">
            <v/>
          </cell>
        </row>
        <row r="5962">
          <cell r="H5962" t="str">
            <v/>
          </cell>
        </row>
        <row r="5963">
          <cell r="H5963" t="str">
            <v/>
          </cell>
        </row>
        <row r="5964">
          <cell r="H5964" t="str">
            <v/>
          </cell>
        </row>
        <row r="5965">
          <cell r="H5965" t="str">
            <v/>
          </cell>
        </row>
        <row r="5966">
          <cell r="H5966" t="str">
            <v/>
          </cell>
        </row>
        <row r="5967">
          <cell r="H5967" t="str">
            <v/>
          </cell>
        </row>
        <row r="5968">
          <cell r="H5968" t="str">
            <v/>
          </cell>
        </row>
        <row r="5969">
          <cell r="H5969" t="str">
            <v/>
          </cell>
        </row>
        <row r="5970">
          <cell r="H5970" t="str">
            <v/>
          </cell>
        </row>
        <row r="5971">
          <cell r="H5971" t="str">
            <v/>
          </cell>
        </row>
        <row r="5972">
          <cell r="H5972" t="str">
            <v/>
          </cell>
        </row>
        <row r="5973">
          <cell r="H5973" t="str">
            <v/>
          </cell>
        </row>
        <row r="5974">
          <cell r="H5974" t="str">
            <v/>
          </cell>
        </row>
        <row r="5975">
          <cell r="H5975" t="str">
            <v/>
          </cell>
        </row>
        <row r="5976">
          <cell r="H5976" t="str">
            <v/>
          </cell>
        </row>
        <row r="5977">
          <cell r="H5977" t="str">
            <v/>
          </cell>
        </row>
        <row r="5978">
          <cell r="H5978" t="str">
            <v/>
          </cell>
        </row>
        <row r="5979">
          <cell r="H5979" t="str">
            <v/>
          </cell>
        </row>
        <row r="5980">
          <cell r="H5980" t="str">
            <v/>
          </cell>
        </row>
        <row r="5981">
          <cell r="H5981" t="str">
            <v/>
          </cell>
        </row>
        <row r="5982">
          <cell r="H5982" t="str">
            <v/>
          </cell>
        </row>
        <row r="5983">
          <cell r="H5983" t="str">
            <v/>
          </cell>
        </row>
        <row r="5984">
          <cell r="H5984" t="str">
            <v/>
          </cell>
        </row>
        <row r="5985">
          <cell r="H5985" t="str">
            <v/>
          </cell>
        </row>
        <row r="5986">
          <cell r="H5986" t="str">
            <v/>
          </cell>
        </row>
        <row r="5987">
          <cell r="H5987" t="str">
            <v/>
          </cell>
        </row>
        <row r="5988">
          <cell r="H5988" t="str">
            <v/>
          </cell>
        </row>
        <row r="5989">
          <cell r="H5989" t="str">
            <v/>
          </cell>
        </row>
        <row r="5990">
          <cell r="H5990" t="str">
            <v/>
          </cell>
        </row>
        <row r="5991">
          <cell r="H5991" t="str">
            <v/>
          </cell>
        </row>
        <row r="5992">
          <cell r="H5992" t="str">
            <v/>
          </cell>
        </row>
        <row r="5993">
          <cell r="H5993" t="str">
            <v/>
          </cell>
        </row>
        <row r="5994">
          <cell r="H5994" t="str">
            <v/>
          </cell>
        </row>
        <row r="5995">
          <cell r="H5995" t="str">
            <v/>
          </cell>
        </row>
        <row r="5996">
          <cell r="H5996" t="str">
            <v/>
          </cell>
        </row>
        <row r="5997">
          <cell r="H5997" t="str">
            <v/>
          </cell>
        </row>
        <row r="5998">
          <cell r="H5998" t="str">
            <v/>
          </cell>
        </row>
        <row r="5999">
          <cell r="H5999" t="str">
            <v/>
          </cell>
        </row>
        <row r="6000">
          <cell r="H6000" t="str">
            <v/>
          </cell>
        </row>
        <row r="6001">
          <cell r="H6001" t="str">
            <v/>
          </cell>
        </row>
        <row r="6002">
          <cell r="H6002" t="str">
            <v/>
          </cell>
        </row>
        <row r="6003">
          <cell r="H6003" t="str">
            <v/>
          </cell>
        </row>
        <row r="6004">
          <cell r="H6004" t="str">
            <v/>
          </cell>
        </row>
        <row r="6005">
          <cell r="H6005" t="str">
            <v/>
          </cell>
        </row>
        <row r="6006">
          <cell r="H6006" t="str">
            <v/>
          </cell>
        </row>
        <row r="6007">
          <cell r="H6007" t="str">
            <v/>
          </cell>
        </row>
        <row r="6008">
          <cell r="H6008" t="str">
            <v/>
          </cell>
        </row>
        <row r="6009">
          <cell r="H6009" t="str">
            <v/>
          </cell>
        </row>
        <row r="6010">
          <cell r="H6010" t="str">
            <v/>
          </cell>
        </row>
        <row r="6011">
          <cell r="H6011" t="str">
            <v/>
          </cell>
        </row>
        <row r="6012">
          <cell r="H6012" t="str">
            <v/>
          </cell>
        </row>
        <row r="6013">
          <cell r="H6013" t="str">
            <v/>
          </cell>
        </row>
        <row r="6014">
          <cell r="H6014" t="str">
            <v/>
          </cell>
        </row>
        <row r="6015">
          <cell r="H6015" t="str">
            <v/>
          </cell>
        </row>
        <row r="6016">
          <cell r="H6016" t="str">
            <v/>
          </cell>
        </row>
        <row r="6017">
          <cell r="H6017" t="str">
            <v/>
          </cell>
        </row>
        <row r="6018">
          <cell r="H6018" t="str">
            <v/>
          </cell>
        </row>
        <row r="6019">
          <cell r="H6019" t="str">
            <v/>
          </cell>
        </row>
        <row r="6020">
          <cell r="H6020" t="str">
            <v/>
          </cell>
        </row>
        <row r="6021">
          <cell r="H6021" t="str">
            <v/>
          </cell>
        </row>
        <row r="6022">
          <cell r="H6022" t="str">
            <v/>
          </cell>
        </row>
        <row r="6023">
          <cell r="H6023" t="str">
            <v/>
          </cell>
        </row>
        <row r="6024">
          <cell r="H6024" t="str">
            <v/>
          </cell>
        </row>
        <row r="6025">
          <cell r="H6025" t="str">
            <v/>
          </cell>
        </row>
        <row r="6026">
          <cell r="H6026" t="str">
            <v/>
          </cell>
        </row>
        <row r="6027">
          <cell r="H6027" t="str">
            <v/>
          </cell>
        </row>
        <row r="6028">
          <cell r="H6028" t="str">
            <v/>
          </cell>
        </row>
        <row r="6029">
          <cell r="H6029" t="str">
            <v/>
          </cell>
        </row>
        <row r="6030">
          <cell r="H6030" t="str">
            <v/>
          </cell>
        </row>
        <row r="6031">
          <cell r="H6031" t="str">
            <v/>
          </cell>
        </row>
        <row r="6032">
          <cell r="H6032" t="str">
            <v/>
          </cell>
        </row>
        <row r="6033">
          <cell r="H6033" t="str">
            <v/>
          </cell>
        </row>
        <row r="6034">
          <cell r="H6034" t="str">
            <v/>
          </cell>
        </row>
        <row r="6035">
          <cell r="H6035" t="str">
            <v/>
          </cell>
        </row>
        <row r="6036">
          <cell r="H6036" t="str">
            <v/>
          </cell>
        </row>
        <row r="6037">
          <cell r="H6037" t="str">
            <v/>
          </cell>
        </row>
        <row r="6038">
          <cell r="H6038" t="str">
            <v/>
          </cell>
        </row>
        <row r="6039">
          <cell r="H6039" t="str">
            <v/>
          </cell>
        </row>
        <row r="6040">
          <cell r="H6040" t="str">
            <v/>
          </cell>
        </row>
        <row r="6041">
          <cell r="H6041" t="str">
            <v/>
          </cell>
        </row>
        <row r="6042">
          <cell r="H6042" t="str">
            <v/>
          </cell>
        </row>
        <row r="6043">
          <cell r="H6043" t="str">
            <v/>
          </cell>
        </row>
        <row r="6044">
          <cell r="H6044" t="str">
            <v/>
          </cell>
        </row>
        <row r="6045">
          <cell r="H6045" t="str">
            <v/>
          </cell>
        </row>
        <row r="6046">
          <cell r="H6046" t="str">
            <v/>
          </cell>
        </row>
        <row r="6047">
          <cell r="H6047" t="str">
            <v/>
          </cell>
        </row>
        <row r="6048">
          <cell r="H6048" t="str">
            <v/>
          </cell>
        </row>
        <row r="6049">
          <cell r="H6049" t="str">
            <v/>
          </cell>
        </row>
        <row r="6050">
          <cell r="H6050" t="str">
            <v/>
          </cell>
        </row>
        <row r="6051">
          <cell r="H6051" t="str">
            <v/>
          </cell>
        </row>
        <row r="6052">
          <cell r="H6052" t="str">
            <v/>
          </cell>
        </row>
        <row r="6053">
          <cell r="H6053" t="str">
            <v/>
          </cell>
        </row>
        <row r="6054">
          <cell r="H6054" t="str">
            <v/>
          </cell>
        </row>
        <row r="6055">
          <cell r="H6055" t="str">
            <v/>
          </cell>
        </row>
        <row r="6056">
          <cell r="H6056" t="str">
            <v/>
          </cell>
        </row>
        <row r="6057">
          <cell r="H6057" t="str">
            <v/>
          </cell>
        </row>
        <row r="6058">
          <cell r="H6058" t="str">
            <v/>
          </cell>
        </row>
        <row r="6059">
          <cell r="H6059" t="str">
            <v/>
          </cell>
        </row>
        <row r="6060">
          <cell r="H6060" t="str">
            <v/>
          </cell>
        </row>
        <row r="6061">
          <cell r="H6061" t="str">
            <v/>
          </cell>
        </row>
        <row r="6062">
          <cell r="H6062" t="str">
            <v/>
          </cell>
        </row>
        <row r="6063">
          <cell r="H6063" t="str">
            <v/>
          </cell>
        </row>
        <row r="6064">
          <cell r="H6064" t="str">
            <v/>
          </cell>
        </row>
        <row r="6065">
          <cell r="H6065" t="str">
            <v/>
          </cell>
        </row>
        <row r="6066">
          <cell r="H6066" t="str">
            <v/>
          </cell>
        </row>
        <row r="6067">
          <cell r="H6067" t="str">
            <v/>
          </cell>
        </row>
        <row r="6068">
          <cell r="H6068" t="str">
            <v/>
          </cell>
        </row>
        <row r="6069">
          <cell r="H6069" t="str">
            <v/>
          </cell>
        </row>
        <row r="6070">
          <cell r="H6070" t="str">
            <v/>
          </cell>
        </row>
        <row r="6071">
          <cell r="H6071" t="str">
            <v/>
          </cell>
        </row>
        <row r="6072">
          <cell r="H6072" t="str">
            <v/>
          </cell>
        </row>
        <row r="6073">
          <cell r="H6073" t="str">
            <v/>
          </cell>
        </row>
        <row r="6074">
          <cell r="H6074" t="str">
            <v/>
          </cell>
        </row>
        <row r="6075">
          <cell r="H6075" t="str">
            <v/>
          </cell>
        </row>
        <row r="6076">
          <cell r="H6076" t="str">
            <v/>
          </cell>
        </row>
        <row r="6077">
          <cell r="H6077" t="str">
            <v/>
          </cell>
        </row>
        <row r="6078">
          <cell r="H6078" t="str">
            <v/>
          </cell>
        </row>
        <row r="6079">
          <cell r="H6079" t="str">
            <v/>
          </cell>
        </row>
        <row r="6080">
          <cell r="H6080" t="str">
            <v/>
          </cell>
        </row>
        <row r="6081">
          <cell r="H6081" t="str">
            <v/>
          </cell>
        </row>
        <row r="6082">
          <cell r="H6082" t="str">
            <v/>
          </cell>
        </row>
        <row r="6083">
          <cell r="H6083" t="str">
            <v/>
          </cell>
        </row>
        <row r="6084">
          <cell r="H6084" t="str">
            <v/>
          </cell>
        </row>
        <row r="6085">
          <cell r="H6085" t="str">
            <v/>
          </cell>
        </row>
        <row r="6086">
          <cell r="H6086" t="str">
            <v/>
          </cell>
        </row>
        <row r="6087">
          <cell r="H6087" t="str">
            <v/>
          </cell>
        </row>
        <row r="6088">
          <cell r="H6088" t="str">
            <v/>
          </cell>
        </row>
        <row r="6089">
          <cell r="H6089" t="str">
            <v/>
          </cell>
        </row>
        <row r="6090">
          <cell r="H6090" t="str">
            <v/>
          </cell>
        </row>
        <row r="6091">
          <cell r="H6091" t="str">
            <v/>
          </cell>
        </row>
        <row r="6092">
          <cell r="H6092" t="str">
            <v/>
          </cell>
        </row>
        <row r="6093">
          <cell r="H6093" t="str">
            <v/>
          </cell>
        </row>
        <row r="6094">
          <cell r="H6094" t="str">
            <v/>
          </cell>
        </row>
        <row r="6095">
          <cell r="H6095" t="str">
            <v/>
          </cell>
        </row>
        <row r="6096">
          <cell r="H6096" t="str">
            <v/>
          </cell>
        </row>
        <row r="6097">
          <cell r="H6097" t="str">
            <v/>
          </cell>
        </row>
        <row r="6098">
          <cell r="H6098" t="str">
            <v/>
          </cell>
        </row>
        <row r="6099">
          <cell r="H6099" t="str">
            <v/>
          </cell>
        </row>
        <row r="6100">
          <cell r="H6100" t="str">
            <v/>
          </cell>
        </row>
        <row r="6101">
          <cell r="H6101" t="str">
            <v/>
          </cell>
        </row>
        <row r="6102">
          <cell r="H6102" t="str">
            <v/>
          </cell>
        </row>
        <row r="6103">
          <cell r="H6103" t="str">
            <v/>
          </cell>
        </row>
        <row r="6104">
          <cell r="H6104" t="str">
            <v/>
          </cell>
        </row>
        <row r="6105">
          <cell r="H6105" t="str">
            <v/>
          </cell>
        </row>
        <row r="6106">
          <cell r="H6106" t="str">
            <v/>
          </cell>
        </row>
        <row r="6107">
          <cell r="H6107" t="str">
            <v/>
          </cell>
        </row>
        <row r="6108">
          <cell r="H6108" t="str">
            <v/>
          </cell>
        </row>
        <row r="6109">
          <cell r="H6109" t="str">
            <v/>
          </cell>
        </row>
        <row r="6110">
          <cell r="H6110" t="str">
            <v/>
          </cell>
        </row>
        <row r="6111">
          <cell r="H6111" t="str">
            <v/>
          </cell>
        </row>
        <row r="6112">
          <cell r="H6112" t="str">
            <v/>
          </cell>
        </row>
        <row r="6113">
          <cell r="H6113" t="str">
            <v/>
          </cell>
        </row>
        <row r="6114">
          <cell r="H6114" t="str">
            <v/>
          </cell>
        </row>
        <row r="6115">
          <cell r="H6115" t="str">
            <v/>
          </cell>
        </row>
        <row r="6116">
          <cell r="H6116" t="str">
            <v/>
          </cell>
        </row>
        <row r="6117">
          <cell r="H6117" t="str">
            <v/>
          </cell>
        </row>
        <row r="6118">
          <cell r="H6118" t="str">
            <v/>
          </cell>
        </row>
        <row r="6119">
          <cell r="H6119" t="str">
            <v/>
          </cell>
        </row>
        <row r="6120">
          <cell r="H6120" t="str">
            <v/>
          </cell>
        </row>
        <row r="6121">
          <cell r="H6121" t="str">
            <v/>
          </cell>
        </row>
        <row r="6122">
          <cell r="H6122" t="str">
            <v/>
          </cell>
        </row>
        <row r="6123">
          <cell r="H6123" t="str">
            <v/>
          </cell>
        </row>
        <row r="6124">
          <cell r="H6124" t="str">
            <v/>
          </cell>
        </row>
        <row r="6125">
          <cell r="H6125" t="str">
            <v/>
          </cell>
        </row>
        <row r="6126">
          <cell r="H6126" t="str">
            <v/>
          </cell>
        </row>
        <row r="6127">
          <cell r="H6127" t="str">
            <v/>
          </cell>
        </row>
        <row r="6128">
          <cell r="H6128" t="str">
            <v/>
          </cell>
        </row>
        <row r="6129">
          <cell r="H6129" t="str">
            <v/>
          </cell>
        </row>
        <row r="6130">
          <cell r="H6130" t="str">
            <v/>
          </cell>
        </row>
        <row r="6131">
          <cell r="H6131" t="str">
            <v/>
          </cell>
        </row>
        <row r="6132">
          <cell r="H6132" t="str">
            <v/>
          </cell>
        </row>
        <row r="6133">
          <cell r="H6133" t="str">
            <v/>
          </cell>
        </row>
        <row r="6134">
          <cell r="H6134" t="str">
            <v/>
          </cell>
        </row>
        <row r="6135">
          <cell r="H6135" t="str">
            <v/>
          </cell>
        </row>
        <row r="6136">
          <cell r="H6136" t="str">
            <v/>
          </cell>
        </row>
        <row r="6137">
          <cell r="H6137" t="str">
            <v/>
          </cell>
        </row>
        <row r="6138">
          <cell r="H6138" t="str">
            <v/>
          </cell>
        </row>
        <row r="6139">
          <cell r="H6139" t="str">
            <v/>
          </cell>
        </row>
        <row r="6140">
          <cell r="H6140" t="str">
            <v/>
          </cell>
        </row>
        <row r="6141">
          <cell r="H6141" t="str">
            <v/>
          </cell>
        </row>
        <row r="6142">
          <cell r="H6142" t="str">
            <v/>
          </cell>
        </row>
        <row r="6143">
          <cell r="H6143" t="str">
            <v/>
          </cell>
        </row>
        <row r="6144">
          <cell r="H6144" t="str">
            <v/>
          </cell>
        </row>
        <row r="6145">
          <cell r="H6145" t="str">
            <v/>
          </cell>
        </row>
        <row r="6146">
          <cell r="H6146" t="str">
            <v/>
          </cell>
        </row>
        <row r="6147">
          <cell r="H6147" t="str">
            <v/>
          </cell>
        </row>
        <row r="6148">
          <cell r="H6148" t="str">
            <v/>
          </cell>
        </row>
        <row r="6149">
          <cell r="H6149" t="str">
            <v/>
          </cell>
        </row>
        <row r="6150">
          <cell r="H6150" t="str">
            <v/>
          </cell>
        </row>
        <row r="6151">
          <cell r="H6151" t="str">
            <v/>
          </cell>
        </row>
        <row r="6152">
          <cell r="H6152" t="str">
            <v/>
          </cell>
        </row>
        <row r="6153">
          <cell r="H6153" t="str">
            <v/>
          </cell>
        </row>
        <row r="6154">
          <cell r="H6154" t="str">
            <v/>
          </cell>
        </row>
        <row r="6155">
          <cell r="H6155" t="str">
            <v/>
          </cell>
        </row>
        <row r="6156">
          <cell r="H6156" t="str">
            <v/>
          </cell>
        </row>
        <row r="6157">
          <cell r="H6157" t="str">
            <v/>
          </cell>
        </row>
        <row r="6158">
          <cell r="H6158" t="str">
            <v/>
          </cell>
        </row>
        <row r="6159">
          <cell r="H6159" t="str">
            <v/>
          </cell>
        </row>
        <row r="6160">
          <cell r="H6160" t="str">
            <v/>
          </cell>
        </row>
        <row r="6161">
          <cell r="H6161" t="str">
            <v/>
          </cell>
        </row>
        <row r="6162">
          <cell r="H6162" t="str">
            <v/>
          </cell>
        </row>
        <row r="6163">
          <cell r="H6163" t="str">
            <v/>
          </cell>
        </row>
        <row r="6164">
          <cell r="H6164" t="str">
            <v/>
          </cell>
        </row>
        <row r="6165">
          <cell r="H6165" t="str">
            <v/>
          </cell>
        </row>
        <row r="6166">
          <cell r="H6166" t="str">
            <v/>
          </cell>
        </row>
        <row r="6167">
          <cell r="H6167" t="str">
            <v/>
          </cell>
        </row>
        <row r="6168">
          <cell r="H6168" t="str">
            <v/>
          </cell>
        </row>
        <row r="6169">
          <cell r="H6169" t="str">
            <v/>
          </cell>
        </row>
        <row r="6170">
          <cell r="H6170" t="str">
            <v/>
          </cell>
        </row>
        <row r="6171">
          <cell r="H6171" t="str">
            <v/>
          </cell>
        </row>
        <row r="6172">
          <cell r="H6172" t="str">
            <v/>
          </cell>
        </row>
        <row r="6173">
          <cell r="H6173" t="str">
            <v/>
          </cell>
        </row>
        <row r="6174">
          <cell r="H6174" t="str">
            <v/>
          </cell>
        </row>
        <row r="6175">
          <cell r="H6175" t="str">
            <v/>
          </cell>
        </row>
        <row r="6176">
          <cell r="H6176" t="str">
            <v/>
          </cell>
        </row>
        <row r="6177">
          <cell r="H6177" t="str">
            <v/>
          </cell>
        </row>
        <row r="6178">
          <cell r="H6178" t="str">
            <v/>
          </cell>
        </row>
        <row r="6179">
          <cell r="H6179" t="str">
            <v/>
          </cell>
        </row>
        <row r="6180">
          <cell r="H6180" t="str">
            <v/>
          </cell>
        </row>
        <row r="6181">
          <cell r="H6181" t="str">
            <v/>
          </cell>
        </row>
        <row r="6182">
          <cell r="H6182" t="str">
            <v/>
          </cell>
        </row>
        <row r="6183">
          <cell r="H6183" t="str">
            <v/>
          </cell>
        </row>
        <row r="6184">
          <cell r="H6184" t="str">
            <v/>
          </cell>
        </row>
        <row r="6185">
          <cell r="H6185" t="str">
            <v/>
          </cell>
        </row>
        <row r="6186">
          <cell r="H6186" t="str">
            <v/>
          </cell>
        </row>
        <row r="6187">
          <cell r="H6187" t="str">
            <v/>
          </cell>
        </row>
        <row r="6188">
          <cell r="H6188" t="str">
            <v/>
          </cell>
        </row>
        <row r="6189">
          <cell r="H6189" t="str">
            <v/>
          </cell>
        </row>
        <row r="6190">
          <cell r="H6190" t="str">
            <v/>
          </cell>
        </row>
        <row r="6191">
          <cell r="H6191" t="str">
            <v/>
          </cell>
        </row>
        <row r="6192">
          <cell r="H6192" t="str">
            <v/>
          </cell>
        </row>
        <row r="6193">
          <cell r="H6193" t="str">
            <v/>
          </cell>
        </row>
        <row r="6194">
          <cell r="H6194" t="str">
            <v/>
          </cell>
        </row>
        <row r="6195">
          <cell r="H6195" t="str">
            <v/>
          </cell>
        </row>
        <row r="6196">
          <cell r="H6196" t="str">
            <v/>
          </cell>
        </row>
        <row r="6197">
          <cell r="H6197" t="str">
            <v/>
          </cell>
        </row>
        <row r="6198">
          <cell r="H6198" t="str">
            <v/>
          </cell>
        </row>
        <row r="6199">
          <cell r="H6199" t="str">
            <v/>
          </cell>
        </row>
        <row r="6200">
          <cell r="H6200" t="str">
            <v/>
          </cell>
        </row>
        <row r="6201">
          <cell r="H6201" t="str">
            <v/>
          </cell>
        </row>
        <row r="6202">
          <cell r="H6202" t="str">
            <v/>
          </cell>
        </row>
        <row r="6203">
          <cell r="H6203" t="str">
            <v/>
          </cell>
        </row>
        <row r="6204">
          <cell r="H6204" t="str">
            <v/>
          </cell>
        </row>
        <row r="6205">
          <cell r="H6205" t="str">
            <v/>
          </cell>
        </row>
        <row r="6206">
          <cell r="H6206" t="str">
            <v/>
          </cell>
        </row>
        <row r="6207">
          <cell r="H6207" t="str">
            <v/>
          </cell>
        </row>
        <row r="6208">
          <cell r="H6208" t="str">
            <v/>
          </cell>
        </row>
        <row r="6209">
          <cell r="H6209" t="str">
            <v/>
          </cell>
        </row>
        <row r="6210">
          <cell r="H6210" t="str">
            <v/>
          </cell>
        </row>
        <row r="6211">
          <cell r="H6211" t="str">
            <v/>
          </cell>
        </row>
        <row r="6212">
          <cell r="H6212" t="str">
            <v/>
          </cell>
        </row>
        <row r="6213">
          <cell r="H6213" t="str">
            <v/>
          </cell>
        </row>
        <row r="6214">
          <cell r="H6214" t="str">
            <v/>
          </cell>
        </row>
        <row r="6215">
          <cell r="H6215" t="str">
            <v/>
          </cell>
        </row>
        <row r="6216">
          <cell r="H6216" t="str">
            <v/>
          </cell>
        </row>
        <row r="6217">
          <cell r="H6217" t="str">
            <v/>
          </cell>
        </row>
        <row r="6218">
          <cell r="H6218" t="str">
            <v/>
          </cell>
        </row>
        <row r="6219">
          <cell r="H6219" t="str">
            <v/>
          </cell>
        </row>
        <row r="6220">
          <cell r="H6220" t="str">
            <v/>
          </cell>
        </row>
        <row r="6221">
          <cell r="H6221" t="str">
            <v/>
          </cell>
        </row>
        <row r="6222">
          <cell r="H6222" t="str">
            <v/>
          </cell>
        </row>
        <row r="6223">
          <cell r="H6223" t="str">
            <v/>
          </cell>
        </row>
        <row r="6224">
          <cell r="H6224" t="str">
            <v/>
          </cell>
        </row>
        <row r="6225">
          <cell r="H6225" t="str">
            <v/>
          </cell>
        </row>
        <row r="6226">
          <cell r="H6226" t="str">
            <v/>
          </cell>
        </row>
        <row r="6227">
          <cell r="H6227" t="str">
            <v/>
          </cell>
        </row>
        <row r="6228">
          <cell r="H6228" t="str">
            <v/>
          </cell>
        </row>
        <row r="6229">
          <cell r="H6229" t="str">
            <v/>
          </cell>
        </row>
        <row r="6230">
          <cell r="H6230" t="str">
            <v/>
          </cell>
        </row>
        <row r="6231">
          <cell r="H6231" t="str">
            <v/>
          </cell>
        </row>
        <row r="6232">
          <cell r="H6232" t="str">
            <v/>
          </cell>
        </row>
        <row r="6233">
          <cell r="H6233" t="str">
            <v/>
          </cell>
        </row>
        <row r="6234">
          <cell r="H6234" t="str">
            <v/>
          </cell>
        </row>
        <row r="6235">
          <cell r="H6235" t="str">
            <v/>
          </cell>
        </row>
        <row r="6236">
          <cell r="H6236" t="str">
            <v/>
          </cell>
        </row>
        <row r="6237">
          <cell r="H6237" t="str">
            <v/>
          </cell>
        </row>
        <row r="6238">
          <cell r="H6238" t="str">
            <v/>
          </cell>
        </row>
        <row r="6239">
          <cell r="H6239" t="str">
            <v/>
          </cell>
        </row>
        <row r="6240">
          <cell r="H6240" t="str">
            <v/>
          </cell>
        </row>
        <row r="6241">
          <cell r="H6241" t="str">
            <v/>
          </cell>
        </row>
        <row r="6242">
          <cell r="H6242" t="str">
            <v/>
          </cell>
        </row>
        <row r="6243">
          <cell r="H6243" t="str">
            <v/>
          </cell>
        </row>
        <row r="6244">
          <cell r="H6244" t="str">
            <v/>
          </cell>
        </row>
        <row r="6245">
          <cell r="H6245" t="str">
            <v/>
          </cell>
        </row>
        <row r="6246">
          <cell r="H6246" t="str">
            <v/>
          </cell>
        </row>
        <row r="6247">
          <cell r="H6247" t="str">
            <v/>
          </cell>
        </row>
        <row r="6248">
          <cell r="H6248" t="str">
            <v/>
          </cell>
        </row>
        <row r="6249">
          <cell r="H6249" t="str">
            <v/>
          </cell>
        </row>
        <row r="6250">
          <cell r="H6250" t="str">
            <v/>
          </cell>
        </row>
        <row r="6251">
          <cell r="H6251" t="str">
            <v/>
          </cell>
        </row>
        <row r="6252">
          <cell r="H6252" t="str">
            <v/>
          </cell>
        </row>
        <row r="6253">
          <cell r="H6253" t="str">
            <v/>
          </cell>
        </row>
        <row r="6254">
          <cell r="H6254" t="str">
            <v/>
          </cell>
        </row>
        <row r="6255">
          <cell r="H6255" t="str">
            <v/>
          </cell>
        </row>
        <row r="6256">
          <cell r="H6256" t="str">
            <v/>
          </cell>
        </row>
        <row r="6257">
          <cell r="H6257" t="str">
            <v/>
          </cell>
        </row>
        <row r="6258">
          <cell r="H6258" t="str">
            <v/>
          </cell>
        </row>
        <row r="6259">
          <cell r="H6259" t="str">
            <v/>
          </cell>
        </row>
        <row r="6260">
          <cell r="H6260" t="str">
            <v/>
          </cell>
        </row>
        <row r="6261">
          <cell r="H6261" t="str">
            <v/>
          </cell>
        </row>
        <row r="6262">
          <cell r="H6262" t="str">
            <v/>
          </cell>
        </row>
        <row r="6263">
          <cell r="H6263" t="str">
            <v/>
          </cell>
        </row>
        <row r="6264">
          <cell r="H6264" t="str">
            <v/>
          </cell>
        </row>
        <row r="6265">
          <cell r="H6265" t="str">
            <v/>
          </cell>
        </row>
        <row r="6266">
          <cell r="H6266" t="str">
            <v/>
          </cell>
        </row>
        <row r="6267">
          <cell r="H6267" t="str">
            <v/>
          </cell>
        </row>
        <row r="6268">
          <cell r="H6268" t="str">
            <v/>
          </cell>
        </row>
        <row r="6269">
          <cell r="H6269" t="str">
            <v/>
          </cell>
        </row>
        <row r="6270">
          <cell r="H6270" t="str">
            <v/>
          </cell>
        </row>
        <row r="6271">
          <cell r="H6271" t="str">
            <v/>
          </cell>
        </row>
        <row r="6272">
          <cell r="H6272" t="str">
            <v/>
          </cell>
        </row>
        <row r="6273">
          <cell r="H6273" t="str">
            <v/>
          </cell>
        </row>
        <row r="6274">
          <cell r="H6274" t="str">
            <v/>
          </cell>
        </row>
        <row r="6275">
          <cell r="H6275" t="str">
            <v/>
          </cell>
        </row>
        <row r="6276">
          <cell r="H6276" t="str">
            <v/>
          </cell>
        </row>
        <row r="6277">
          <cell r="H6277" t="str">
            <v/>
          </cell>
        </row>
        <row r="6278">
          <cell r="H6278" t="str">
            <v/>
          </cell>
        </row>
        <row r="6279">
          <cell r="H6279" t="str">
            <v/>
          </cell>
        </row>
        <row r="6280">
          <cell r="H6280" t="str">
            <v/>
          </cell>
        </row>
        <row r="6281">
          <cell r="H6281" t="str">
            <v/>
          </cell>
        </row>
        <row r="6282">
          <cell r="H6282" t="str">
            <v/>
          </cell>
        </row>
        <row r="6283">
          <cell r="H6283" t="str">
            <v/>
          </cell>
        </row>
        <row r="6284">
          <cell r="H6284" t="str">
            <v/>
          </cell>
        </row>
        <row r="6285">
          <cell r="H6285" t="str">
            <v/>
          </cell>
        </row>
        <row r="6286">
          <cell r="H6286" t="str">
            <v/>
          </cell>
        </row>
        <row r="6287">
          <cell r="H6287" t="str">
            <v/>
          </cell>
        </row>
        <row r="6288">
          <cell r="H6288" t="str">
            <v/>
          </cell>
        </row>
        <row r="6289">
          <cell r="H6289" t="str">
            <v/>
          </cell>
        </row>
        <row r="6290">
          <cell r="H6290" t="str">
            <v/>
          </cell>
        </row>
        <row r="6291">
          <cell r="H6291" t="str">
            <v/>
          </cell>
        </row>
        <row r="6292">
          <cell r="H6292" t="str">
            <v/>
          </cell>
        </row>
        <row r="6293">
          <cell r="H6293" t="str">
            <v/>
          </cell>
        </row>
        <row r="6294">
          <cell r="H6294" t="str">
            <v/>
          </cell>
        </row>
        <row r="6295">
          <cell r="H6295" t="str">
            <v/>
          </cell>
        </row>
        <row r="6296">
          <cell r="H6296" t="str">
            <v/>
          </cell>
        </row>
        <row r="6297">
          <cell r="H6297" t="str">
            <v/>
          </cell>
        </row>
        <row r="6298">
          <cell r="H6298" t="str">
            <v/>
          </cell>
        </row>
        <row r="6299">
          <cell r="H6299" t="str">
            <v/>
          </cell>
        </row>
        <row r="6300">
          <cell r="H6300" t="str">
            <v/>
          </cell>
        </row>
        <row r="6301">
          <cell r="H6301" t="str">
            <v/>
          </cell>
        </row>
        <row r="6302">
          <cell r="H6302" t="str">
            <v/>
          </cell>
        </row>
        <row r="6303">
          <cell r="H6303" t="str">
            <v/>
          </cell>
        </row>
        <row r="6304">
          <cell r="H6304" t="str">
            <v/>
          </cell>
        </row>
        <row r="6305">
          <cell r="H6305" t="str">
            <v/>
          </cell>
        </row>
        <row r="6306">
          <cell r="H6306" t="str">
            <v/>
          </cell>
        </row>
        <row r="6307">
          <cell r="H6307" t="str">
            <v/>
          </cell>
        </row>
        <row r="6308">
          <cell r="H6308" t="str">
            <v/>
          </cell>
        </row>
        <row r="6309">
          <cell r="H6309" t="str">
            <v/>
          </cell>
        </row>
        <row r="6310">
          <cell r="H6310" t="str">
            <v/>
          </cell>
        </row>
        <row r="6311">
          <cell r="H6311" t="str">
            <v/>
          </cell>
        </row>
        <row r="6312">
          <cell r="H6312" t="str">
            <v/>
          </cell>
        </row>
        <row r="6313">
          <cell r="H6313" t="str">
            <v/>
          </cell>
        </row>
        <row r="6314">
          <cell r="H6314" t="str">
            <v/>
          </cell>
        </row>
        <row r="6315">
          <cell r="H6315" t="str">
            <v/>
          </cell>
        </row>
        <row r="6316">
          <cell r="H6316" t="str">
            <v/>
          </cell>
        </row>
        <row r="6317">
          <cell r="H6317" t="str">
            <v/>
          </cell>
        </row>
        <row r="6318">
          <cell r="H6318" t="str">
            <v/>
          </cell>
        </row>
        <row r="6319">
          <cell r="H6319" t="str">
            <v/>
          </cell>
        </row>
        <row r="6320">
          <cell r="H6320" t="str">
            <v/>
          </cell>
        </row>
        <row r="6321">
          <cell r="H6321" t="str">
            <v/>
          </cell>
        </row>
        <row r="6322">
          <cell r="H6322" t="str">
            <v/>
          </cell>
        </row>
        <row r="6323">
          <cell r="H6323" t="str">
            <v/>
          </cell>
        </row>
        <row r="6324">
          <cell r="H6324" t="str">
            <v/>
          </cell>
        </row>
        <row r="6325">
          <cell r="H6325" t="str">
            <v/>
          </cell>
        </row>
        <row r="6326">
          <cell r="H6326" t="str">
            <v/>
          </cell>
        </row>
        <row r="6327">
          <cell r="H6327" t="str">
            <v/>
          </cell>
        </row>
        <row r="6328">
          <cell r="H6328" t="str">
            <v/>
          </cell>
        </row>
        <row r="6329">
          <cell r="H6329" t="str">
            <v/>
          </cell>
        </row>
        <row r="6330">
          <cell r="H6330" t="str">
            <v/>
          </cell>
        </row>
        <row r="6331">
          <cell r="H6331" t="str">
            <v/>
          </cell>
        </row>
        <row r="6332">
          <cell r="H6332" t="str">
            <v/>
          </cell>
        </row>
        <row r="6333">
          <cell r="H6333" t="str">
            <v/>
          </cell>
        </row>
        <row r="6334">
          <cell r="H6334" t="str">
            <v/>
          </cell>
        </row>
        <row r="6335">
          <cell r="H6335" t="str">
            <v/>
          </cell>
        </row>
        <row r="6336">
          <cell r="H6336" t="str">
            <v/>
          </cell>
        </row>
        <row r="6337">
          <cell r="H6337" t="str">
            <v/>
          </cell>
        </row>
        <row r="6338">
          <cell r="H6338" t="str">
            <v/>
          </cell>
        </row>
        <row r="6339">
          <cell r="H6339" t="str">
            <v/>
          </cell>
        </row>
        <row r="6340">
          <cell r="H6340" t="str">
            <v/>
          </cell>
        </row>
        <row r="6341">
          <cell r="H6341" t="str">
            <v/>
          </cell>
        </row>
        <row r="6342">
          <cell r="H6342" t="str">
            <v/>
          </cell>
        </row>
        <row r="6343">
          <cell r="H6343" t="str">
            <v/>
          </cell>
        </row>
        <row r="6344">
          <cell r="H6344" t="str">
            <v/>
          </cell>
        </row>
        <row r="6345">
          <cell r="H6345" t="str">
            <v/>
          </cell>
        </row>
        <row r="6346">
          <cell r="H6346" t="str">
            <v/>
          </cell>
        </row>
        <row r="6347">
          <cell r="H6347" t="str">
            <v/>
          </cell>
        </row>
        <row r="6348">
          <cell r="H6348" t="str">
            <v/>
          </cell>
        </row>
        <row r="6349">
          <cell r="H6349" t="str">
            <v/>
          </cell>
        </row>
        <row r="6350">
          <cell r="H6350" t="str">
            <v/>
          </cell>
        </row>
        <row r="6351">
          <cell r="H6351" t="str">
            <v/>
          </cell>
        </row>
        <row r="6352">
          <cell r="H6352" t="str">
            <v/>
          </cell>
        </row>
        <row r="6353">
          <cell r="H6353" t="str">
            <v/>
          </cell>
        </row>
        <row r="6354">
          <cell r="H6354" t="str">
            <v/>
          </cell>
        </row>
        <row r="6355">
          <cell r="H6355" t="str">
            <v/>
          </cell>
        </row>
        <row r="6356">
          <cell r="H6356" t="str">
            <v/>
          </cell>
        </row>
        <row r="6357">
          <cell r="H6357" t="str">
            <v/>
          </cell>
        </row>
        <row r="6358">
          <cell r="H6358" t="str">
            <v/>
          </cell>
        </row>
        <row r="6359">
          <cell r="H6359" t="str">
            <v/>
          </cell>
        </row>
        <row r="6360">
          <cell r="H6360" t="str">
            <v/>
          </cell>
        </row>
        <row r="6361">
          <cell r="H6361" t="str">
            <v/>
          </cell>
        </row>
        <row r="6362">
          <cell r="H6362" t="str">
            <v/>
          </cell>
        </row>
        <row r="6363">
          <cell r="H6363" t="str">
            <v/>
          </cell>
        </row>
        <row r="6364">
          <cell r="H6364" t="str">
            <v/>
          </cell>
        </row>
        <row r="6365">
          <cell r="H6365" t="str">
            <v/>
          </cell>
        </row>
        <row r="6366">
          <cell r="H6366" t="str">
            <v/>
          </cell>
        </row>
        <row r="6367">
          <cell r="H6367" t="str">
            <v/>
          </cell>
        </row>
        <row r="6368">
          <cell r="H6368" t="str">
            <v/>
          </cell>
        </row>
        <row r="6369">
          <cell r="H6369" t="str">
            <v/>
          </cell>
        </row>
        <row r="6370">
          <cell r="H6370" t="str">
            <v/>
          </cell>
        </row>
        <row r="6371">
          <cell r="H6371" t="str">
            <v/>
          </cell>
        </row>
        <row r="6372">
          <cell r="H6372" t="str">
            <v/>
          </cell>
        </row>
        <row r="6373">
          <cell r="H6373" t="str">
            <v/>
          </cell>
        </row>
        <row r="6374">
          <cell r="H6374" t="str">
            <v/>
          </cell>
        </row>
        <row r="6375">
          <cell r="H6375" t="str">
            <v/>
          </cell>
        </row>
        <row r="6376">
          <cell r="H6376" t="str">
            <v/>
          </cell>
        </row>
        <row r="6377">
          <cell r="H6377" t="str">
            <v/>
          </cell>
        </row>
        <row r="6378">
          <cell r="H6378" t="str">
            <v/>
          </cell>
        </row>
        <row r="6379">
          <cell r="H6379" t="str">
            <v/>
          </cell>
        </row>
        <row r="6380">
          <cell r="H6380" t="str">
            <v/>
          </cell>
        </row>
        <row r="6381">
          <cell r="H6381" t="str">
            <v/>
          </cell>
        </row>
        <row r="6382">
          <cell r="H6382" t="str">
            <v/>
          </cell>
        </row>
        <row r="6383">
          <cell r="H6383" t="str">
            <v/>
          </cell>
        </row>
        <row r="6384">
          <cell r="H6384" t="str">
            <v/>
          </cell>
        </row>
        <row r="6385">
          <cell r="H6385" t="str">
            <v/>
          </cell>
        </row>
        <row r="6386">
          <cell r="H6386" t="str">
            <v/>
          </cell>
        </row>
        <row r="6387">
          <cell r="H6387" t="str">
            <v/>
          </cell>
        </row>
        <row r="6388">
          <cell r="H6388" t="str">
            <v/>
          </cell>
        </row>
        <row r="6389">
          <cell r="H6389" t="str">
            <v/>
          </cell>
        </row>
        <row r="6390">
          <cell r="H6390" t="str">
            <v/>
          </cell>
        </row>
        <row r="6391">
          <cell r="H6391" t="str">
            <v/>
          </cell>
        </row>
        <row r="6392">
          <cell r="H6392" t="str">
            <v/>
          </cell>
        </row>
        <row r="6393">
          <cell r="H6393" t="str">
            <v/>
          </cell>
        </row>
        <row r="6394">
          <cell r="H6394" t="str">
            <v/>
          </cell>
        </row>
        <row r="6395">
          <cell r="H6395" t="str">
            <v/>
          </cell>
        </row>
        <row r="6396">
          <cell r="H6396" t="str">
            <v/>
          </cell>
        </row>
        <row r="6397">
          <cell r="H6397" t="str">
            <v/>
          </cell>
        </row>
        <row r="6398">
          <cell r="H6398" t="str">
            <v/>
          </cell>
        </row>
        <row r="6399">
          <cell r="H6399" t="str">
            <v/>
          </cell>
        </row>
        <row r="6400">
          <cell r="H6400" t="str">
            <v/>
          </cell>
        </row>
        <row r="6401">
          <cell r="H6401" t="str">
            <v/>
          </cell>
        </row>
        <row r="6402">
          <cell r="H6402" t="str">
            <v/>
          </cell>
        </row>
        <row r="6403">
          <cell r="H6403" t="str">
            <v/>
          </cell>
        </row>
        <row r="6404">
          <cell r="H6404" t="str">
            <v/>
          </cell>
        </row>
        <row r="6405">
          <cell r="H6405" t="str">
            <v/>
          </cell>
        </row>
        <row r="6406">
          <cell r="H6406" t="str">
            <v/>
          </cell>
        </row>
        <row r="6407">
          <cell r="H6407" t="str">
            <v/>
          </cell>
        </row>
        <row r="6408">
          <cell r="H6408" t="str">
            <v/>
          </cell>
        </row>
        <row r="6409">
          <cell r="H6409" t="str">
            <v/>
          </cell>
        </row>
        <row r="6410">
          <cell r="H6410" t="str">
            <v/>
          </cell>
        </row>
        <row r="6411">
          <cell r="H6411" t="str">
            <v/>
          </cell>
        </row>
        <row r="6412">
          <cell r="H6412" t="str">
            <v/>
          </cell>
        </row>
        <row r="6413">
          <cell r="H6413" t="str">
            <v/>
          </cell>
        </row>
        <row r="6414">
          <cell r="H6414" t="str">
            <v/>
          </cell>
        </row>
        <row r="6415">
          <cell r="H6415" t="str">
            <v/>
          </cell>
        </row>
        <row r="6416">
          <cell r="H6416" t="str">
            <v/>
          </cell>
        </row>
        <row r="6417">
          <cell r="H6417" t="str">
            <v/>
          </cell>
        </row>
        <row r="6418">
          <cell r="H6418" t="str">
            <v/>
          </cell>
        </row>
        <row r="6419">
          <cell r="H6419" t="str">
            <v/>
          </cell>
        </row>
        <row r="6420">
          <cell r="H6420" t="str">
            <v/>
          </cell>
        </row>
        <row r="6421">
          <cell r="H6421" t="str">
            <v/>
          </cell>
        </row>
        <row r="6422">
          <cell r="H6422" t="str">
            <v/>
          </cell>
        </row>
        <row r="6423">
          <cell r="H6423" t="str">
            <v/>
          </cell>
        </row>
        <row r="6424">
          <cell r="H6424" t="str">
            <v/>
          </cell>
        </row>
        <row r="6425">
          <cell r="H6425" t="str">
            <v/>
          </cell>
        </row>
        <row r="6426">
          <cell r="H6426" t="str">
            <v/>
          </cell>
        </row>
        <row r="6427">
          <cell r="H6427" t="str">
            <v/>
          </cell>
        </row>
        <row r="6428">
          <cell r="H6428" t="str">
            <v/>
          </cell>
        </row>
        <row r="6429">
          <cell r="H6429" t="str">
            <v/>
          </cell>
        </row>
        <row r="6430">
          <cell r="H6430" t="str">
            <v/>
          </cell>
        </row>
        <row r="6431">
          <cell r="H6431" t="str">
            <v/>
          </cell>
        </row>
        <row r="6432">
          <cell r="H6432" t="str">
            <v/>
          </cell>
        </row>
        <row r="6433">
          <cell r="H6433" t="str">
            <v/>
          </cell>
        </row>
        <row r="6434">
          <cell r="H6434" t="str">
            <v/>
          </cell>
        </row>
        <row r="6435">
          <cell r="H6435" t="str">
            <v/>
          </cell>
        </row>
        <row r="6436">
          <cell r="H6436" t="str">
            <v/>
          </cell>
        </row>
        <row r="6437">
          <cell r="H6437" t="str">
            <v/>
          </cell>
        </row>
        <row r="6438">
          <cell r="H6438" t="str">
            <v/>
          </cell>
        </row>
        <row r="6439">
          <cell r="H6439" t="str">
            <v/>
          </cell>
        </row>
        <row r="6440">
          <cell r="H6440" t="str">
            <v/>
          </cell>
        </row>
        <row r="6441">
          <cell r="H6441" t="str">
            <v/>
          </cell>
        </row>
        <row r="6442">
          <cell r="H6442" t="str">
            <v/>
          </cell>
        </row>
        <row r="6443">
          <cell r="H6443" t="str">
            <v/>
          </cell>
        </row>
        <row r="6444">
          <cell r="H6444" t="str">
            <v/>
          </cell>
        </row>
        <row r="6445">
          <cell r="H6445" t="str">
            <v/>
          </cell>
        </row>
        <row r="6446">
          <cell r="H6446" t="str">
            <v/>
          </cell>
        </row>
        <row r="6447">
          <cell r="H6447" t="str">
            <v/>
          </cell>
        </row>
        <row r="6448">
          <cell r="H6448" t="str">
            <v/>
          </cell>
        </row>
        <row r="6449">
          <cell r="H6449" t="str">
            <v/>
          </cell>
        </row>
        <row r="6450">
          <cell r="H6450" t="str">
            <v/>
          </cell>
        </row>
        <row r="6451">
          <cell r="H6451" t="str">
            <v/>
          </cell>
        </row>
        <row r="6452">
          <cell r="H6452" t="str">
            <v/>
          </cell>
        </row>
        <row r="6453">
          <cell r="H6453" t="str">
            <v/>
          </cell>
        </row>
        <row r="6454">
          <cell r="H6454" t="str">
            <v/>
          </cell>
        </row>
        <row r="6455">
          <cell r="H6455" t="str">
            <v/>
          </cell>
        </row>
        <row r="6456">
          <cell r="H6456" t="str">
            <v/>
          </cell>
        </row>
        <row r="6457">
          <cell r="H6457" t="str">
            <v/>
          </cell>
        </row>
        <row r="6458">
          <cell r="H6458" t="str">
            <v/>
          </cell>
        </row>
        <row r="6459">
          <cell r="H6459" t="str">
            <v/>
          </cell>
        </row>
        <row r="6460">
          <cell r="H6460" t="str">
            <v/>
          </cell>
        </row>
        <row r="6461">
          <cell r="H6461" t="str">
            <v/>
          </cell>
        </row>
        <row r="6462">
          <cell r="H6462" t="str">
            <v/>
          </cell>
        </row>
        <row r="6463">
          <cell r="H6463" t="str">
            <v/>
          </cell>
        </row>
        <row r="6464">
          <cell r="H6464" t="str">
            <v/>
          </cell>
        </row>
        <row r="6465">
          <cell r="H6465" t="str">
            <v/>
          </cell>
        </row>
        <row r="6466">
          <cell r="H6466" t="str">
            <v/>
          </cell>
        </row>
        <row r="6467">
          <cell r="H6467" t="str">
            <v/>
          </cell>
        </row>
        <row r="6468">
          <cell r="H6468" t="str">
            <v/>
          </cell>
        </row>
        <row r="6469">
          <cell r="H6469" t="str">
            <v/>
          </cell>
        </row>
        <row r="6470">
          <cell r="H6470" t="str">
            <v/>
          </cell>
        </row>
        <row r="6471">
          <cell r="H6471" t="str">
            <v/>
          </cell>
        </row>
        <row r="6472">
          <cell r="H6472" t="str">
            <v/>
          </cell>
        </row>
        <row r="6473">
          <cell r="H6473" t="str">
            <v/>
          </cell>
        </row>
        <row r="6474">
          <cell r="H6474" t="str">
            <v/>
          </cell>
        </row>
        <row r="6475">
          <cell r="H6475" t="str">
            <v/>
          </cell>
        </row>
        <row r="6476">
          <cell r="H6476" t="str">
            <v/>
          </cell>
        </row>
        <row r="6477">
          <cell r="H6477" t="str">
            <v/>
          </cell>
        </row>
        <row r="6478">
          <cell r="H6478" t="str">
            <v/>
          </cell>
        </row>
        <row r="6479">
          <cell r="H6479" t="str">
            <v/>
          </cell>
        </row>
        <row r="6480">
          <cell r="H6480" t="str">
            <v/>
          </cell>
        </row>
        <row r="6481">
          <cell r="H6481" t="str">
            <v/>
          </cell>
        </row>
        <row r="6482">
          <cell r="H6482" t="str">
            <v/>
          </cell>
        </row>
        <row r="6483">
          <cell r="H6483" t="str">
            <v/>
          </cell>
        </row>
        <row r="6484">
          <cell r="H6484" t="str">
            <v/>
          </cell>
        </row>
        <row r="6485">
          <cell r="H6485" t="str">
            <v/>
          </cell>
        </row>
        <row r="6486">
          <cell r="H6486" t="str">
            <v/>
          </cell>
        </row>
        <row r="6487">
          <cell r="H6487" t="str">
            <v/>
          </cell>
        </row>
        <row r="6488">
          <cell r="H6488" t="str">
            <v/>
          </cell>
        </row>
        <row r="6489">
          <cell r="H6489" t="str">
            <v/>
          </cell>
        </row>
        <row r="6490">
          <cell r="H6490" t="str">
            <v/>
          </cell>
        </row>
        <row r="6491">
          <cell r="H6491" t="str">
            <v/>
          </cell>
        </row>
        <row r="6492">
          <cell r="H6492" t="str">
            <v/>
          </cell>
        </row>
        <row r="6493">
          <cell r="H6493" t="str">
            <v/>
          </cell>
        </row>
        <row r="6494">
          <cell r="H6494" t="str">
            <v/>
          </cell>
        </row>
        <row r="6495">
          <cell r="H6495" t="str">
            <v/>
          </cell>
        </row>
        <row r="6496">
          <cell r="H6496" t="str">
            <v/>
          </cell>
        </row>
        <row r="6497">
          <cell r="H6497" t="str">
            <v/>
          </cell>
        </row>
        <row r="6498">
          <cell r="H6498" t="str">
            <v/>
          </cell>
        </row>
        <row r="6499">
          <cell r="H6499" t="str">
            <v/>
          </cell>
        </row>
        <row r="6500">
          <cell r="H6500" t="str">
            <v/>
          </cell>
        </row>
        <row r="6501">
          <cell r="H6501" t="str">
            <v/>
          </cell>
        </row>
        <row r="6502">
          <cell r="H6502" t="str">
            <v/>
          </cell>
        </row>
        <row r="6503">
          <cell r="H6503" t="str">
            <v/>
          </cell>
        </row>
        <row r="6504">
          <cell r="H6504" t="str">
            <v/>
          </cell>
        </row>
        <row r="6505">
          <cell r="H6505" t="str">
            <v/>
          </cell>
        </row>
        <row r="6506">
          <cell r="H6506" t="str">
            <v/>
          </cell>
        </row>
        <row r="6507">
          <cell r="H6507" t="str">
            <v/>
          </cell>
        </row>
        <row r="6508">
          <cell r="H6508" t="str">
            <v/>
          </cell>
        </row>
        <row r="6509">
          <cell r="H6509" t="str">
            <v/>
          </cell>
        </row>
        <row r="6510">
          <cell r="H6510" t="str">
            <v/>
          </cell>
        </row>
        <row r="6511">
          <cell r="H6511" t="str">
            <v/>
          </cell>
        </row>
        <row r="6512">
          <cell r="H6512" t="str">
            <v/>
          </cell>
        </row>
        <row r="6513">
          <cell r="H6513" t="str">
            <v/>
          </cell>
        </row>
        <row r="6514">
          <cell r="H6514" t="str">
            <v/>
          </cell>
        </row>
        <row r="6515">
          <cell r="H6515" t="str">
            <v/>
          </cell>
        </row>
        <row r="6516">
          <cell r="H6516" t="str">
            <v/>
          </cell>
        </row>
        <row r="6517">
          <cell r="H6517" t="str">
            <v/>
          </cell>
        </row>
        <row r="6518">
          <cell r="H6518" t="str">
            <v/>
          </cell>
        </row>
        <row r="6519">
          <cell r="H6519" t="str">
            <v/>
          </cell>
        </row>
        <row r="6520">
          <cell r="H6520" t="str">
            <v/>
          </cell>
        </row>
        <row r="6521">
          <cell r="H6521" t="str">
            <v/>
          </cell>
        </row>
        <row r="6522">
          <cell r="H6522" t="str">
            <v/>
          </cell>
        </row>
        <row r="6523">
          <cell r="H6523" t="str">
            <v/>
          </cell>
        </row>
        <row r="6524">
          <cell r="H6524" t="str">
            <v/>
          </cell>
        </row>
        <row r="6525">
          <cell r="H6525" t="str">
            <v/>
          </cell>
        </row>
        <row r="6526">
          <cell r="H6526" t="str">
            <v/>
          </cell>
        </row>
        <row r="6527">
          <cell r="H6527" t="str">
            <v/>
          </cell>
        </row>
        <row r="6528">
          <cell r="H6528" t="str">
            <v/>
          </cell>
        </row>
        <row r="6529">
          <cell r="H6529" t="str">
            <v/>
          </cell>
        </row>
        <row r="6530">
          <cell r="H6530" t="str">
            <v/>
          </cell>
        </row>
        <row r="6531">
          <cell r="H6531" t="str">
            <v/>
          </cell>
        </row>
        <row r="6532">
          <cell r="H6532" t="str">
            <v/>
          </cell>
        </row>
        <row r="6533">
          <cell r="H6533" t="str">
            <v/>
          </cell>
        </row>
        <row r="6534">
          <cell r="H6534" t="str">
            <v/>
          </cell>
        </row>
        <row r="6535">
          <cell r="H6535" t="str">
            <v/>
          </cell>
        </row>
        <row r="6536">
          <cell r="H6536" t="str">
            <v/>
          </cell>
        </row>
        <row r="6537">
          <cell r="H6537" t="str">
            <v/>
          </cell>
        </row>
        <row r="6538">
          <cell r="H6538" t="str">
            <v/>
          </cell>
        </row>
        <row r="6539">
          <cell r="H6539" t="str">
            <v/>
          </cell>
        </row>
        <row r="6540">
          <cell r="H6540" t="str">
            <v/>
          </cell>
        </row>
        <row r="6541">
          <cell r="H6541" t="str">
            <v/>
          </cell>
        </row>
        <row r="6542">
          <cell r="H6542" t="str">
            <v/>
          </cell>
        </row>
        <row r="6543">
          <cell r="H6543" t="str">
            <v/>
          </cell>
        </row>
        <row r="6544">
          <cell r="H6544" t="str">
            <v/>
          </cell>
        </row>
        <row r="6545">
          <cell r="H6545" t="str">
            <v/>
          </cell>
        </row>
        <row r="6546">
          <cell r="H6546" t="str">
            <v/>
          </cell>
        </row>
        <row r="6547">
          <cell r="H6547" t="str">
            <v/>
          </cell>
        </row>
        <row r="6548">
          <cell r="H6548" t="str">
            <v/>
          </cell>
        </row>
        <row r="6549">
          <cell r="H6549" t="str">
            <v/>
          </cell>
        </row>
        <row r="6550">
          <cell r="H6550" t="str">
            <v/>
          </cell>
        </row>
        <row r="6551">
          <cell r="H6551" t="str">
            <v/>
          </cell>
        </row>
        <row r="6552">
          <cell r="H6552" t="str">
            <v/>
          </cell>
        </row>
        <row r="6553">
          <cell r="H6553" t="str">
            <v/>
          </cell>
        </row>
        <row r="6554">
          <cell r="H6554" t="str">
            <v/>
          </cell>
        </row>
        <row r="6555">
          <cell r="H6555" t="str">
            <v/>
          </cell>
        </row>
        <row r="6556">
          <cell r="H6556" t="str">
            <v/>
          </cell>
        </row>
        <row r="6557">
          <cell r="H6557" t="str">
            <v/>
          </cell>
        </row>
        <row r="6558">
          <cell r="H6558" t="str">
            <v/>
          </cell>
        </row>
        <row r="6559">
          <cell r="H6559" t="str">
            <v/>
          </cell>
        </row>
        <row r="6560">
          <cell r="H6560" t="str">
            <v/>
          </cell>
        </row>
        <row r="6561">
          <cell r="H6561" t="str">
            <v/>
          </cell>
        </row>
        <row r="6562">
          <cell r="H6562" t="str">
            <v/>
          </cell>
        </row>
        <row r="6563">
          <cell r="H6563" t="str">
            <v/>
          </cell>
        </row>
        <row r="6564">
          <cell r="H6564" t="str">
            <v/>
          </cell>
        </row>
        <row r="6565">
          <cell r="H6565" t="str">
            <v/>
          </cell>
        </row>
        <row r="6566">
          <cell r="H6566" t="str">
            <v/>
          </cell>
        </row>
        <row r="6567">
          <cell r="H6567" t="str">
            <v/>
          </cell>
        </row>
        <row r="6568">
          <cell r="H6568" t="str">
            <v/>
          </cell>
        </row>
        <row r="6569">
          <cell r="H6569" t="str">
            <v/>
          </cell>
        </row>
        <row r="6570">
          <cell r="H6570" t="str">
            <v/>
          </cell>
        </row>
        <row r="6571">
          <cell r="H6571" t="str">
            <v/>
          </cell>
        </row>
        <row r="6572">
          <cell r="H6572" t="str">
            <v/>
          </cell>
        </row>
        <row r="6573">
          <cell r="H6573" t="str">
            <v/>
          </cell>
        </row>
        <row r="6574">
          <cell r="H6574" t="str">
            <v/>
          </cell>
        </row>
        <row r="6575">
          <cell r="H6575" t="str">
            <v/>
          </cell>
        </row>
        <row r="6576">
          <cell r="H6576" t="str">
            <v/>
          </cell>
        </row>
        <row r="6577">
          <cell r="H6577" t="str">
            <v/>
          </cell>
        </row>
        <row r="6578">
          <cell r="H6578" t="str">
            <v/>
          </cell>
        </row>
        <row r="6579">
          <cell r="H6579" t="str">
            <v/>
          </cell>
        </row>
        <row r="6580">
          <cell r="H6580" t="str">
            <v/>
          </cell>
        </row>
        <row r="6581">
          <cell r="H6581" t="str">
            <v/>
          </cell>
        </row>
        <row r="6582">
          <cell r="H6582" t="str">
            <v/>
          </cell>
        </row>
        <row r="6583">
          <cell r="H6583" t="str">
            <v/>
          </cell>
        </row>
        <row r="6584">
          <cell r="H6584" t="str">
            <v/>
          </cell>
        </row>
        <row r="6585">
          <cell r="H6585" t="str">
            <v/>
          </cell>
        </row>
        <row r="6586">
          <cell r="H6586" t="str">
            <v/>
          </cell>
        </row>
        <row r="6587">
          <cell r="H6587" t="str">
            <v/>
          </cell>
        </row>
        <row r="6588">
          <cell r="H6588" t="str">
            <v/>
          </cell>
        </row>
        <row r="6589">
          <cell r="H6589" t="str">
            <v/>
          </cell>
        </row>
        <row r="6590">
          <cell r="H6590" t="str">
            <v/>
          </cell>
        </row>
        <row r="6591">
          <cell r="H6591" t="str">
            <v/>
          </cell>
        </row>
        <row r="6592">
          <cell r="H6592" t="str">
            <v/>
          </cell>
        </row>
        <row r="6593">
          <cell r="H6593" t="str">
            <v/>
          </cell>
        </row>
        <row r="6594">
          <cell r="H6594" t="str">
            <v/>
          </cell>
        </row>
        <row r="6595">
          <cell r="H6595" t="str">
            <v/>
          </cell>
        </row>
        <row r="6596">
          <cell r="H6596" t="str">
            <v/>
          </cell>
        </row>
        <row r="6597">
          <cell r="H6597" t="str">
            <v/>
          </cell>
        </row>
        <row r="6598">
          <cell r="H6598" t="str">
            <v/>
          </cell>
        </row>
        <row r="6599">
          <cell r="H6599" t="str">
            <v/>
          </cell>
        </row>
        <row r="6600">
          <cell r="H6600" t="str">
            <v/>
          </cell>
        </row>
        <row r="6601">
          <cell r="H6601" t="str">
            <v/>
          </cell>
        </row>
        <row r="6602">
          <cell r="H6602" t="str">
            <v/>
          </cell>
        </row>
        <row r="6603">
          <cell r="H6603" t="str">
            <v/>
          </cell>
        </row>
        <row r="6604">
          <cell r="H6604" t="str">
            <v/>
          </cell>
        </row>
        <row r="6605">
          <cell r="H6605" t="str">
            <v/>
          </cell>
        </row>
        <row r="6606">
          <cell r="H6606" t="str">
            <v/>
          </cell>
        </row>
        <row r="6607">
          <cell r="H6607" t="str">
            <v/>
          </cell>
        </row>
        <row r="6608">
          <cell r="H6608" t="str">
            <v/>
          </cell>
        </row>
        <row r="6609">
          <cell r="H6609" t="str">
            <v/>
          </cell>
        </row>
        <row r="6610">
          <cell r="H6610" t="str">
            <v/>
          </cell>
        </row>
        <row r="6611">
          <cell r="H6611" t="str">
            <v/>
          </cell>
        </row>
        <row r="6612">
          <cell r="H6612" t="str">
            <v/>
          </cell>
        </row>
        <row r="6613">
          <cell r="H6613" t="str">
            <v/>
          </cell>
        </row>
        <row r="6614">
          <cell r="H6614" t="str">
            <v/>
          </cell>
        </row>
        <row r="6615">
          <cell r="H6615" t="str">
            <v/>
          </cell>
        </row>
        <row r="6616">
          <cell r="H6616" t="str">
            <v/>
          </cell>
        </row>
        <row r="6617">
          <cell r="H6617" t="str">
            <v/>
          </cell>
        </row>
        <row r="6618">
          <cell r="H6618" t="str">
            <v/>
          </cell>
        </row>
        <row r="6619">
          <cell r="H6619" t="str">
            <v/>
          </cell>
        </row>
        <row r="6620">
          <cell r="H6620" t="str">
            <v/>
          </cell>
        </row>
        <row r="6621">
          <cell r="H6621" t="str">
            <v/>
          </cell>
        </row>
        <row r="6622">
          <cell r="H6622" t="str">
            <v/>
          </cell>
        </row>
        <row r="6623">
          <cell r="H6623" t="str">
            <v/>
          </cell>
        </row>
        <row r="6624">
          <cell r="H6624" t="str">
            <v/>
          </cell>
        </row>
        <row r="6625">
          <cell r="H6625" t="str">
            <v/>
          </cell>
        </row>
        <row r="6626">
          <cell r="H6626" t="str">
            <v/>
          </cell>
        </row>
        <row r="6627">
          <cell r="H6627" t="str">
            <v/>
          </cell>
        </row>
        <row r="6628">
          <cell r="H6628" t="str">
            <v/>
          </cell>
        </row>
        <row r="6629">
          <cell r="H6629" t="str">
            <v/>
          </cell>
        </row>
        <row r="6630">
          <cell r="H6630" t="str">
            <v/>
          </cell>
        </row>
        <row r="6631">
          <cell r="H6631" t="str">
            <v/>
          </cell>
        </row>
        <row r="6632">
          <cell r="H6632" t="str">
            <v/>
          </cell>
        </row>
        <row r="6633">
          <cell r="H6633" t="str">
            <v/>
          </cell>
        </row>
        <row r="6634">
          <cell r="H6634" t="str">
            <v/>
          </cell>
        </row>
        <row r="6635">
          <cell r="H6635" t="str">
            <v/>
          </cell>
        </row>
        <row r="6636">
          <cell r="H6636" t="str">
            <v/>
          </cell>
        </row>
        <row r="6637">
          <cell r="H6637" t="str">
            <v/>
          </cell>
        </row>
        <row r="6638">
          <cell r="H6638" t="str">
            <v/>
          </cell>
        </row>
        <row r="6639">
          <cell r="H6639" t="str">
            <v/>
          </cell>
        </row>
        <row r="6640">
          <cell r="H6640" t="str">
            <v/>
          </cell>
        </row>
        <row r="6641">
          <cell r="H6641" t="str">
            <v/>
          </cell>
        </row>
        <row r="6642">
          <cell r="H6642" t="str">
            <v/>
          </cell>
        </row>
        <row r="6643">
          <cell r="H6643" t="str">
            <v/>
          </cell>
        </row>
        <row r="6644">
          <cell r="H6644" t="str">
            <v/>
          </cell>
        </row>
        <row r="6645">
          <cell r="H6645" t="str">
            <v/>
          </cell>
        </row>
        <row r="6646">
          <cell r="H6646" t="str">
            <v/>
          </cell>
        </row>
        <row r="6647">
          <cell r="H6647" t="str">
            <v/>
          </cell>
        </row>
        <row r="6648">
          <cell r="H6648" t="str">
            <v/>
          </cell>
        </row>
        <row r="6649">
          <cell r="H6649" t="str">
            <v/>
          </cell>
        </row>
        <row r="6650">
          <cell r="H6650" t="str">
            <v/>
          </cell>
        </row>
        <row r="6651">
          <cell r="H6651" t="str">
            <v/>
          </cell>
        </row>
        <row r="6652">
          <cell r="H6652" t="str">
            <v/>
          </cell>
        </row>
        <row r="6653">
          <cell r="H6653" t="str">
            <v/>
          </cell>
        </row>
        <row r="6654">
          <cell r="H6654" t="str">
            <v/>
          </cell>
        </row>
        <row r="6655">
          <cell r="H6655" t="str">
            <v/>
          </cell>
        </row>
        <row r="6656">
          <cell r="H6656" t="str">
            <v/>
          </cell>
        </row>
        <row r="6657">
          <cell r="H6657" t="str">
            <v/>
          </cell>
        </row>
        <row r="6658">
          <cell r="H6658" t="str">
            <v/>
          </cell>
        </row>
        <row r="6659">
          <cell r="H6659" t="str">
            <v/>
          </cell>
        </row>
        <row r="6660">
          <cell r="H6660" t="str">
            <v/>
          </cell>
        </row>
        <row r="6661">
          <cell r="H6661" t="str">
            <v/>
          </cell>
        </row>
        <row r="6662">
          <cell r="H6662" t="str">
            <v/>
          </cell>
        </row>
        <row r="6663">
          <cell r="H6663" t="str">
            <v/>
          </cell>
        </row>
        <row r="6664">
          <cell r="H6664" t="str">
            <v/>
          </cell>
        </row>
        <row r="6665">
          <cell r="H6665" t="str">
            <v/>
          </cell>
        </row>
        <row r="6666">
          <cell r="H6666" t="str">
            <v/>
          </cell>
        </row>
        <row r="6667">
          <cell r="H6667" t="str">
            <v/>
          </cell>
        </row>
        <row r="6668">
          <cell r="H6668" t="str">
            <v/>
          </cell>
        </row>
        <row r="6669">
          <cell r="H6669" t="str">
            <v/>
          </cell>
        </row>
        <row r="6670">
          <cell r="H6670" t="str">
            <v/>
          </cell>
        </row>
        <row r="6671">
          <cell r="H6671" t="str">
            <v/>
          </cell>
        </row>
        <row r="6672">
          <cell r="H6672" t="str">
            <v/>
          </cell>
        </row>
        <row r="6673">
          <cell r="H6673" t="str">
            <v/>
          </cell>
        </row>
        <row r="6674">
          <cell r="H6674" t="str">
            <v/>
          </cell>
        </row>
        <row r="6675">
          <cell r="H6675" t="str">
            <v/>
          </cell>
        </row>
        <row r="6676">
          <cell r="H6676" t="str">
            <v/>
          </cell>
        </row>
        <row r="6677">
          <cell r="H6677" t="str">
            <v/>
          </cell>
        </row>
        <row r="6678">
          <cell r="H6678" t="str">
            <v/>
          </cell>
        </row>
        <row r="6679">
          <cell r="H6679" t="str">
            <v/>
          </cell>
        </row>
        <row r="6680">
          <cell r="H6680" t="str">
            <v/>
          </cell>
        </row>
        <row r="6681">
          <cell r="H6681" t="str">
            <v/>
          </cell>
        </row>
        <row r="6682">
          <cell r="H6682" t="str">
            <v/>
          </cell>
        </row>
        <row r="6683">
          <cell r="H6683" t="str">
            <v/>
          </cell>
        </row>
        <row r="6684">
          <cell r="H6684" t="str">
            <v/>
          </cell>
        </row>
        <row r="6685">
          <cell r="H6685" t="str">
            <v/>
          </cell>
        </row>
        <row r="6686">
          <cell r="H6686" t="str">
            <v/>
          </cell>
        </row>
        <row r="6687">
          <cell r="H6687" t="str">
            <v/>
          </cell>
        </row>
        <row r="6688">
          <cell r="H6688" t="str">
            <v/>
          </cell>
        </row>
        <row r="6689">
          <cell r="H6689" t="str">
            <v/>
          </cell>
        </row>
        <row r="6690">
          <cell r="H6690" t="str">
            <v/>
          </cell>
        </row>
        <row r="6691">
          <cell r="H6691" t="str">
            <v/>
          </cell>
        </row>
        <row r="6692">
          <cell r="H6692" t="str">
            <v/>
          </cell>
        </row>
        <row r="6693">
          <cell r="H6693" t="str">
            <v/>
          </cell>
        </row>
        <row r="6694">
          <cell r="H6694" t="str">
            <v/>
          </cell>
        </row>
        <row r="6695">
          <cell r="H6695" t="str">
            <v/>
          </cell>
        </row>
        <row r="6696">
          <cell r="H6696" t="str">
            <v/>
          </cell>
        </row>
        <row r="6697">
          <cell r="H6697" t="str">
            <v/>
          </cell>
        </row>
        <row r="6698">
          <cell r="H6698" t="str">
            <v/>
          </cell>
        </row>
        <row r="6699">
          <cell r="H6699" t="str">
            <v/>
          </cell>
        </row>
        <row r="6700">
          <cell r="H6700" t="str">
            <v/>
          </cell>
        </row>
        <row r="6701">
          <cell r="H6701" t="str">
            <v/>
          </cell>
        </row>
        <row r="6702">
          <cell r="H6702" t="str">
            <v/>
          </cell>
        </row>
        <row r="6703">
          <cell r="H6703" t="str">
            <v/>
          </cell>
        </row>
        <row r="6704">
          <cell r="H6704" t="str">
            <v/>
          </cell>
        </row>
        <row r="6705">
          <cell r="H6705" t="str">
            <v/>
          </cell>
        </row>
        <row r="6706">
          <cell r="H6706" t="str">
            <v/>
          </cell>
        </row>
        <row r="6707">
          <cell r="H6707" t="str">
            <v/>
          </cell>
        </row>
        <row r="6708">
          <cell r="H6708" t="str">
            <v/>
          </cell>
        </row>
        <row r="6709">
          <cell r="H6709" t="str">
            <v/>
          </cell>
        </row>
        <row r="6710">
          <cell r="H6710" t="str">
            <v/>
          </cell>
        </row>
        <row r="6711">
          <cell r="H6711" t="str">
            <v/>
          </cell>
        </row>
        <row r="6712">
          <cell r="H6712" t="str">
            <v/>
          </cell>
        </row>
        <row r="6713">
          <cell r="H6713" t="str">
            <v/>
          </cell>
        </row>
        <row r="6714">
          <cell r="H6714" t="str">
            <v/>
          </cell>
        </row>
        <row r="6715">
          <cell r="H6715" t="str">
            <v/>
          </cell>
        </row>
        <row r="6716">
          <cell r="H6716" t="str">
            <v/>
          </cell>
        </row>
        <row r="6717">
          <cell r="H6717" t="str">
            <v/>
          </cell>
        </row>
        <row r="6718">
          <cell r="H6718" t="str">
            <v/>
          </cell>
        </row>
        <row r="6719">
          <cell r="H6719" t="str">
            <v/>
          </cell>
        </row>
        <row r="6720">
          <cell r="H6720" t="str">
            <v/>
          </cell>
        </row>
        <row r="6721">
          <cell r="H6721" t="str">
            <v/>
          </cell>
        </row>
        <row r="6722">
          <cell r="H6722" t="str">
            <v/>
          </cell>
        </row>
        <row r="6723">
          <cell r="H6723" t="str">
            <v/>
          </cell>
        </row>
        <row r="6724">
          <cell r="H6724" t="str">
            <v/>
          </cell>
        </row>
        <row r="6725">
          <cell r="H6725" t="str">
            <v/>
          </cell>
        </row>
        <row r="6726">
          <cell r="H6726" t="str">
            <v/>
          </cell>
        </row>
        <row r="6727">
          <cell r="H6727" t="str">
            <v/>
          </cell>
        </row>
        <row r="6728">
          <cell r="H6728" t="str">
            <v/>
          </cell>
        </row>
        <row r="6729">
          <cell r="H6729" t="str">
            <v/>
          </cell>
        </row>
        <row r="6730">
          <cell r="H6730" t="str">
            <v/>
          </cell>
        </row>
        <row r="6731">
          <cell r="H6731" t="str">
            <v/>
          </cell>
        </row>
        <row r="6732">
          <cell r="H6732" t="str">
            <v/>
          </cell>
        </row>
        <row r="6733">
          <cell r="H6733" t="str">
            <v/>
          </cell>
        </row>
        <row r="6734">
          <cell r="H6734" t="str">
            <v/>
          </cell>
        </row>
        <row r="6735">
          <cell r="H6735" t="str">
            <v/>
          </cell>
        </row>
        <row r="6736">
          <cell r="H6736" t="str">
            <v/>
          </cell>
        </row>
        <row r="6737">
          <cell r="H6737" t="str">
            <v/>
          </cell>
        </row>
        <row r="6738">
          <cell r="H6738" t="str">
            <v/>
          </cell>
        </row>
        <row r="6739">
          <cell r="H6739" t="str">
            <v/>
          </cell>
        </row>
        <row r="6740">
          <cell r="H6740" t="str">
            <v/>
          </cell>
        </row>
        <row r="6741">
          <cell r="H6741" t="str">
            <v/>
          </cell>
        </row>
        <row r="6742">
          <cell r="H6742" t="str">
            <v/>
          </cell>
        </row>
        <row r="6743">
          <cell r="H6743" t="str">
            <v/>
          </cell>
        </row>
        <row r="6744">
          <cell r="H6744" t="str">
            <v/>
          </cell>
        </row>
        <row r="6745">
          <cell r="H6745" t="str">
            <v/>
          </cell>
        </row>
        <row r="6746">
          <cell r="H6746" t="str">
            <v/>
          </cell>
        </row>
        <row r="6747">
          <cell r="H6747" t="str">
            <v/>
          </cell>
        </row>
        <row r="6748">
          <cell r="H6748" t="str">
            <v/>
          </cell>
        </row>
        <row r="6749">
          <cell r="H6749" t="str">
            <v/>
          </cell>
        </row>
        <row r="6750">
          <cell r="H6750" t="str">
            <v/>
          </cell>
        </row>
        <row r="6751">
          <cell r="H6751" t="str">
            <v/>
          </cell>
        </row>
        <row r="6752">
          <cell r="H6752" t="str">
            <v/>
          </cell>
        </row>
        <row r="6753">
          <cell r="H6753" t="str">
            <v/>
          </cell>
        </row>
        <row r="6754">
          <cell r="H6754" t="str">
            <v/>
          </cell>
        </row>
        <row r="6755">
          <cell r="H6755" t="str">
            <v/>
          </cell>
        </row>
        <row r="6756">
          <cell r="H6756" t="str">
            <v/>
          </cell>
        </row>
        <row r="6757">
          <cell r="H6757" t="str">
            <v/>
          </cell>
        </row>
        <row r="6758">
          <cell r="H6758" t="str">
            <v/>
          </cell>
        </row>
        <row r="6759">
          <cell r="H6759" t="str">
            <v/>
          </cell>
        </row>
        <row r="6760">
          <cell r="H6760" t="str">
            <v/>
          </cell>
        </row>
        <row r="6761">
          <cell r="H6761" t="str">
            <v/>
          </cell>
        </row>
        <row r="6762">
          <cell r="H6762" t="str">
            <v/>
          </cell>
        </row>
        <row r="6763">
          <cell r="H6763" t="str">
            <v/>
          </cell>
        </row>
        <row r="6764">
          <cell r="H6764" t="str">
            <v/>
          </cell>
        </row>
        <row r="6765">
          <cell r="H6765" t="str">
            <v/>
          </cell>
        </row>
        <row r="6766">
          <cell r="H6766" t="str">
            <v/>
          </cell>
        </row>
        <row r="6767">
          <cell r="H6767" t="str">
            <v/>
          </cell>
        </row>
        <row r="6768">
          <cell r="H6768" t="str">
            <v/>
          </cell>
        </row>
        <row r="6769">
          <cell r="H6769" t="str">
            <v/>
          </cell>
        </row>
        <row r="6770">
          <cell r="H6770" t="str">
            <v/>
          </cell>
        </row>
        <row r="6771">
          <cell r="H6771" t="str">
            <v/>
          </cell>
        </row>
        <row r="6772">
          <cell r="H6772" t="str">
            <v/>
          </cell>
        </row>
        <row r="6773">
          <cell r="H6773" t="str">
            <v/>
          </cell>
        </row>
        <row r="6774">
          <cell r="H6774" t="str">
            <v/>
          </cell>
        </row>
        <row r="6775">
          <cell r="H6775" t="str">
            <v/>
          </cell>
        </row>
        <row r="6776">
          <cell r="H6776" t="str">
            <v/>
          </cell>
        </row>
        <row r="6777">
          <cell r="H6777" t="str">
            <v/>
          </cell>
        </row>
        <row r="6778">
          <cell r="H6778" t="str">
            <v/>
          </cell>
        </row>
        <row r="6779">
          <cell r="H6779" t="str">
            <v/>
          </cell>
        </row>
        <row r="6780">
          <cell r="H6780" t="str">
            <v/>
          </cell>
        </row>
        <row r="6781">
          <cell r="H6781" t="str">
            <v/>
          </cell>
        </row>
        <row r="6782">
          <cell r="H6782" t="str">
            <v/>
          </cell>
        </row>
        <row r="6783">
          <cell r="H6783" t="str">
            <v/>
          </cell>
        </row>
        <row r="6784">
          <cell r="H6784" t="str">
            <v/>
          </cell>
        </row>
        <row r="6785">
          <cell r="H6785" t="str">
            <v/>
          </cell>
        </row>
        <row r="6786">
          <cell r="H6786" t="str">
            <v/>
          </cell>
        </row>
        <row r="6787">
          <cell r="H6787" t="str">
            <v/>
          </cell>
        </row>
        <row r="6788">
          <cell r="H6788" t="str">
            <v/>
          </cell>
        </row>
        <row r="6789">
          <cell r="H6789" t="str">
            <v/>
          </cell>
        </row>
        <row r="6790">
          <cell r="H6790" t="str">
            <v/>
          </cell>
        </row>
        <row r="6791">
          <cell r="H6791" t="str">
            <v/>
          </cell>
        </row>
        <row r="6792">
          <cell r="H6792" t="str">
            <v/>
          </cell>
        </row>
        <row r="6793">
          <cell r="H6793" t="str">
            <v/>
          </cell>
        </row>
        <row r="6794">
          <cell r="H6794" t="str">
            <v/>
          </cell>
        </row>
        <row r="6795">
          <cell r="H6795" t="str">
            <v/>
          </cell>
        </row>
        <row r="6796">
          <cell r="H6796" t="str">
            <v/>
          </cell>
        </row>
        <row r="6797">
          <cell r="H6797" t="str">
            <v/>
          </cell>
        </row>
        <row r="6798">
          <cell r="H6798" t="str">
            <v/>
          </cell>
        </row>
        <row r="6799">
          <cell r="H6799" t="str">
            <v/>
          </cell>
        </row>
        <row r="6800">
          <cell r="H6800" t="str">
            <v/>
          </cell>
        </row>
        <row r="6801">
          <cell r="H6801" t="str">
            <v/>
          </cell>
        </row>
        <row r="6802">
          <cell r="H6802" t="str">
            <v/>
          </cell>
        </row>
        <row r="6803">
          <cell r="H6803" t="str">
            <v/>
          </cell>
        </row>
        <row r="6804">
          <cell r="H6804" t="str">
            <v/>
          </cell>
        </row>
        <row r="6805">
          <cell r="H6805" t="str">
            <v/>
          </cell>
        </row>
        <row r="6806">
          <cell r="H6806" t="str">
            <v/>
          </cell>
        </row>
        <row r="6807">
          <cell r="H6807" t="str">
            <v/>
          </cell>
        </row>
        <row r="6808">
          <cell r="H6808" t="str">
            <v/>
          </cell>
        </row>
        <row r="6809">
          <cell r="H6809" t="str">
            <v/>
          </cell>
        </row>
        <row r="6810">
          <cell r="H6810" t="str">
            <v/>
          </cell>
        </row>
        <row r="6811">
          <cell r="H6811" t="str">
            <v/>
          </cell>
        </row>
        <row r="6812">
          <cell r="H6812" t="str">
            <v/>
          </cell>
        </row>
        <row r="6813">
          <cell r="H6813" t="str">
            <v/>
          </cell>
        </row>
        <row r="6814">
          <cell r="H6814" t="str">
            <v/>
          </cell>
        </row>
        <row r="6815">
          <cell r="H6815" t="str">
            <v/>
          </cell>
        </row>
        <row r="6816">
          <cell r="H6816" t="str">
            <v/>
          </cell>
        </row>
        <row r="6817">
          <cell r="H6817" t="str">
            <v/>
          </cell>
        </row>
        <row r="6818">
          <cell r="H6818" t="str">
            <v/>
          </cell>
        </row>
        <row r="6819">
          <cell r="H6819" t="str">
            <v/>
          </cell>
        </row>
        <row r="6820">
          <cell r="H6820" t="str">
            <v/>
          </cell>
        </row>
        <row r="6821">
          <cell r="H6821" t="str">
            <v/>
          </cell>
        </row>
        <row r="6822">
          <cell r="H6822" t="str">
            <v/>
          </cell>
        </row>
        <row r="6823">
          <cell r="H6823" t="str">
            <v/>
          </cell>
        </row>
        <row r="6824">
          <cell r="H6824" t="str">
            <v/>
          </cell>
        </row>
        <row r="6825">
          <cell r="H6825" t="str">
            <v/>
          </cell>
        </row>
        <row r="6826">
          <cell r="H6826" t="str">
            <v/>
          </cell>
        </row>
        <row r="6827">
          <cell r="H6827" t="str">
            <v/>
          </cell>
        </row>
        <row r="6828">
          <cell r="H6828" t="str">
            <v/>
          </cell>
        </row>
        <row r="6829">
          <cell r="H6829" t="str">
            <v/>
          </cell>
        </row>
        <row r="6830">
          <cell r="H6830" t="str">
            <v/>
          </cell>
        </row>
        <row r="6831">
          <cell r="H6831" t="str">
            <v/>
          </cell>
        </row>
        <row r="6832">
          <cell r="H6832" t="str">
            <v/>
          </cell>
        </row>
        <row r="6833">
          <cell r="H6833" t="str">
            <v/>
          </cell>
        </row>
        <row r="6834">
          <cell r="H6834" t="str">
            <v/>
          </cell>
        </row>
        <row r="6835">
          <cell r="H6835" t="str">
            <v/>
          </cell>
        </row>
        <row r="6836">
          <cell r="H6836" t="str">
            <v/>
          </cell>
        </row>
        <row r="6837">
          <cell r="H6837" t="str">
            <v/>
          </cell>
        </row>
        <row r="6838">
          <cell r="H6838" t="str">
            <v/>
          </cell>
        </row>
        <row r="6839">
          <cell r="H6839" t="str">
            <v/>
          </cell>
        </row>
        <row r="6840">
          <cell r="H6840" t="str">
            <v/>
          </cell>
        </row>
        <row r="6841">
          <cell r="H6841" t="str">
            <v/>
          </cell>
        </row>
        <row r="6842">
          <cell r="H6842" t="str">
            <v/>
          </cell>
        </row>
        <row r="6843">
          <cell r="H6843" t="str">
            <v/>
          </cell>
        </row>
        <row r="6844">
          <cell r="H6844" t="str">
            <v/>
          </cell>
        </row>
        <row r="6845">
          <cell r="H6845" t="str">
            <v/>
          </cell>
        </row>
        <row r="6846">
          <cell r="H6846" t="str">
            <v/>
          </cell>
        </row>
        <row r="6847">
          <cell r="H6847" t="str">
            <v/>
          </cell>
        </row>
        <row r="6848">
          <cell r="H6848" t="str">
            <v/>
          </cell>
        </row>
        <row r="6849">
          <cell r="H6849" t="str">
            <v/>
          </cell>
        </row>
        <row r="6850">
          <cell r="H6850" t="str">
            <v/>
          </cell>
        </row>
        <row r="6851">
          <cell r="H6851" t="str">
            <v/>
          </cell>
        </row>
        <row r="6852">
          <cell r="H6852" t="str">
            <v/>
          </cell>
        </row>
        <row r="6853">
          <cell r="H6853" t="str">
            <v/>
          </cell>
        </row>
        <row r="6854">
          <cell r="H6854" t="str">
            <v/>
          </cell>
        </row>
        <row r="6855">
          <cell r="H6855" t="str">
            <v/>
          </cell>
        </row>
        <row r="6856">
          <cell r="H6856" t="str">
            <v/>
          </cell>
        </row>
        <row r="6857">
          <cell r="H6857" t="str">
            <v/>
          </cell>
        </row>
        <row r="6858">
          <cell r="H6858" t="str">
            <v/>
          </cell>
        </row>
        <row r="6859">
          <cell r="H6859" t="str">
            <v/>
          </cell>
        </row>
        <row r="6860">
          <cell r="H6860" t="str">
            <v/>
          </cell>
        </row>
        <row r="6861">
          <cell r="H6861" t="str">
            <v/>
          </cell>
        </row>
        <row r="6862">
          <cell r="H6862" t="str">
            <v/>
          </cell>
        </row>
        <row r="6863">
          <cell r="H6863" t="str">
            <v/>
          </cell>
        </row>
        <row r="6864">
          <cell r="H6864" t="str">
            <v/>
          </cell>
        </row>
        <row r="6865">
          <cell r="H6865" t="str">
            <v/>
          </cell>
        </row>
        <row r="6866">
          <cell r="H6866" t="str">
            <v/>
          </cell>
        </row>
        <row r="6867">
          <cell r="H6867" t="str">
            <v/>
          </cell>
        </row>
        <row r="6868">
          <cell r="H6868" t="str">
            <v/>
          </cell>
        </row>
        <row r="6869">
          <cell r="H6869" t="str">
            <v/>
          </cell>
        </row>
        <row r="6870">
          <cell r="H6870" t="str">
            <v/>
          </cell>
        </row>
        <row r="6871">
          <cell r="H6871" t="str">
            <v/>
          </cell>
        </row>
        <row r="6872">
          <cell r="H6872" t="str">
            <v/>
          </cell>
        </row>
        <row r="6873">
          <cell r="H6873" t="str">
            <v/>
          </cell>
        </row>
        <row r="6874">
          <cell r="H6874" t="str">
            <v/>
          </cell>
        </row>
        <row r="6875">
          <cell r="H6875" t="str">
            <v/>
          </cell>
        </row>
        <row r="6876">
          <cell r="H6876" t="str">
            <v/>
          </cell>
        </row>
        <row r="6877">
          <cell r="H6877" t="str">
            <v/>
          </cell>
        </row>
        <row r="6878">
          <cell r="H6878" t="str">
            <v/>
          </cell>
        </row>
        <row r="6879">
          <cell r="H6879" t="str">
            <v/>
          </cell>
        </row>
        <row r="6880">
          <cell r="H6880" t="str">
            <v/>
          </cell>
        </row>
        <row r="6881">
          <cell r="H6881" t="str">
            <v/>
          </cell>
        </row>
        <row r="6882">
          <cell r="H6882" t="str">
            <v/>
          </cell>
        </row>
        <row r="6883">
          <cell r="H6883" t="str">
            <v/>
          </cell>
        </row>
        <row r="6884">
          <cell r="H6884" t="str">
            <v/>
          </cell>
        </row>
        <row r="6885">
          <cell r="H6885" t="str">
            <v/>
          </cell>
        </row>
        <row r="6886">
          <cell r="H6886" t="str">
            <v/>
          </cell>
        </row>
        <row r="6887">
          <cell r="H6887" t="str">
            <v/>
          </cell>
        </row>
        <row r="6888">
          <cell r="H6888" t="str">
            <v/>
          </cell>
        </row>
        <row r="6889">
          <cell r="H6889" t="str">
            <v/>
          </cell>
        </row>
        <row r="6890">
          <cell r="H6890" t="str">
            <v/>
          </cell>
        </row>
        <row r="6891">
          <cell r="H6891" t="str">
            <v/>
          </cell>
        </row>
        <row r="6892">
          <cell r="H6892" t="str">
            <v/>
          </cell>
        </row>
        <row r="6893">
          <cell r="H6893" t="str">
            <v/>
          </cell>
        </row>
        <row r="6894">
          <cell r="H6894" t="str">
            <v/>
          </cell>
        </row>
        <row r="6895">
          <cell r="H6895" t="str">
            <v/>
          </cell>
        </row>
        <row r="6896">
          <cell r="H6896" t="str">
            <v/>
          </cell>
        </row>
        <row r="6897">
          <cell r="H6897" t="str">
            <v/>
          </cell>
        </row>
        <row r="6898">
          <cell r="H6898" t="str">
            <v/>
          </cell>
        </row>
        <row r="6899">
          <cell r="H6899" t="str">
            <v/>
          </cell>
        </row>
        <row r="6900">
          <cell r="H6900" t="str">
            <v/>
          </cell>
        </row>
        <row r="6901">
          <cell r="H6901" t="str">
            <v/>
          </cell>
        </row>
        <row r="6902">
          <cell r="H6902" t="str">
            <v/>
          </cell>
        </row>
        <row r="6903">
          <cell r="H6903" t="str">
            <v/>
          </cell>
        </row>
        <row r="6904">
          <cell r="H6904" t="str">
            <v/>
          </cell>
        </row>
        <row r="6905">
          <cell r="H6905" t="str">
            <v/>
          </cell>
        </row>
        <row r="6906">
          <cell r="H6906" t="str">
            <v/>
          </cell>
        </row>
        <row r="6907">
          <cell r="H6907" t="str">
            <v/>
          </cell>
        </row>
        <row r="6908">
          <cell r="H6908" t="str">
            <v/>
          </cell>
        </row>
        <row r="6909">
          <cell r="H6909" t="str">
            <v/>
          </cell>
        </row>
        <row r="6910">
          <cell r="H6910" t="str">
            <v/>
          </cell>
        </row>
        <row r="6911">
          <cell r="H6911" t="str">
            <v/>
          </cell>
        </row>
        <row r="6912">
          <cell r="H6912" t="str">
            <v/>
          </cell>
        </row>
        <row r="6913">
          <cell r="H6913" t="str">
            <v/>
          </cell>
        </row>
        <row r="6914">
          <cell r="H6914" t="str">
            <v/>
          </cell>
        </row>
        <row r="6915">
          <cell r="H6915" t="str">
            <v/>
          </cell>
        </row>
        <row r="6916">
          <cell r="H6916" t="str">
            <v/>
          </cell>
        </row>
        <row r="6917">
          <cell r="H6917" t="str">
            <v/>
          </cell>
        </row>
        <row r="6918">
          <cell r="H6918" t="str">
            <v/>
          </cell>
        </row>
        <row r="6919">
          <cell r="H6919" t="str">
            <v/>
          </cell>
        </row>
        <row r="6920">
          <cell r="H6920" t="str">
            <v/>
          </cell>
        </row>
        <row r="6921">
          <cell r="H6921" t="str">
            <v/>
          </cell>
        </row>
        <row r="6922">
          <cell r="H6922" t="str">
            <v/>
          </cell>
        </row>
        <row r="6923">
          <cell r="H6923" t="str">
            <v/>
          </cell>
        </row>
        <row r="6924">
          <cell r="H6924" t="str">
            <v/>
          </cell>
        </row>
        <row r="6925">
          <cell r="H6925" t="str">
            <v/>
          </cell>
        </row>
        <row r="6926">
          <cell r="H6926" t="str">
            <v/>
          </cell>
        </row>
        <row r="6927">
          <cell r="H6927" t="str">
            <v/>
          </cell>
        </row>
        <row r="6928">
          <cell r="H6928" t="str">
            <v/>
          </cell>
        </row>
        <row r="6929">
          <cell r="H6929" t="str">
            <v/>
          </cell>
        </row>
        <row r="6930">
          <cell r="H6930" t="str">
            <v/>
          </cell>
        </row>
        <row r="6931">
          <cell r="H6931" t="str">
            <v/>
          </cell>
        </row>
        <row r="6932">
          <cell r="H6932" t="str">
            <v/>
          </cell>
        </row>
        <row r="6933">
          <cell r="H6933" t="str">
            <v/>
          </cell>
        </row>
        <row r="6934">
          <cell r="H6934" t="str">
            <v/>
          </cell>
        </row>
        <row r="6935">
          <cell r="H6935" t="str">
            <v/>
          </cell>
        </row>
        <row r="6936">
          <cell r="H6936" t="str">
            <v/>
          </cell>
        </row>
        <row r="6937">
          <cell r="H6937" t="str">
            <v/>
          </cell>
        </row>
        <row r="6938">
          <cell r="H6938" t="str">
            <v/>
          </cell>
        </row>
        <row r="6939">
          <cell r="H6939" t="str">
            <v/>
          </cell>
        </row>
        <row r="6940">
          <cell r="H6940" t="str">
            <v/>
          </cell>
        </row>
        <row r="6941">
          <cell r="H6941" t="str">
            <v/>
          </cell>
        </row>
        <row r="6942">
          <cell r="H6942" t="str">
            <v/>
          </cell>
        </row>
        <row r="6943">
          <cell r="H6943" t="str">
            <v/>
          </cell>
        </row>
        <row r="6944">
          <cell r="H6944" t="str">
            <v/>
          </cell>
        </row>
        <row r="6945">
          <cell r="H6945" t="str">
            <v/>
          </cell>
        </row>
        <row r="6946">
          <cell r="H6946" t="str">
            <v/>
          </cell>
        </row>
        <row r="6947">
          <cell r="H6947" t="str">
            <v/>
          </cell>
        </row>
        <row r="6948">
          <cell r="H6948" t="str">
            <v/>
          </cell>
        </row>
        <row r="6949">
          <cell r="H6949" t="str">
            <v/>
          </cell>
        </row>
        <row r="6950">
          <cell r="H6950" t="str">
            <v/>
          </cell>
        </row>
        <row r="6951">
          <cell r="H6951" t="str">
            <v/>
          </cell>
        </row>
        <row r="6952">
          <cell r="H6952" t="str">
            <v/>
          </cell>
        </row>
        <row r="6953">
          <cell r="H6953" t="str">
            <v/>
          </cell>
        </row>
        <row r="6954">
          <cell r="H6954" t="str">
            <v/>
          </cell>
        </row>
        <row r="6955">
          <cell r="H6955" t="str">
            <v/>
          </cell>
        </row>
        <row r="6956">
          <cell r="H6956" t="str">
            <v/>
          </cell>
        </row>
        <row r="6957">
          <cell r="H6957" t="str">
            <v/>
          </cell>
        </row>
        <row r="6958">
          <cell r="H6958" t="str">
            <v/>
          </cell>
        </row>
        <row r="6959">
          <cell r="H6959" t="str">
            <v/>
          </cell>
        </row>
        <row r="6960">
          <cell r="H6960" t="str">
            <v/>
          </cell>
        </row>
        <row r="6961">
          <cell r="H6961" t="str">
            <v/>
          </cell>
        </row>
        <row r="6962">
          <cell r="H6962" t="str">
            <v/>
          </cell>
        </row>
        <row r="6963">
          <cell r="H6963" t="str">
            <v/>
          </cell>
        </row>
        <row r="6964">
          <cell r="H6964" t="str">
            <v/>
          </cell>
        </row>
        <row r="6965">
          <cell r="H6965" t="str">
            <v/>
          </cell>
        </row>
        <row r="6966">
          <cell r="H6966" t="str">
            <v/>
          </cell>
        </row>
        <row r="6967">
          <cell r="H6967" t="str">
            <v/>
          </cell>
        </row>
        <row r="6968">
          <cell r="H6968" t="str">
            <v/>
          </cell>
        </row>
        <row r="6969">
          <cell r="H6969" t="str">
            <v/>
          </cell>
        </row>
        <row r="6970">
          <cell r="H6970" t="str">
            <v/>
          </cell>
        </row>
        <row r="6971">
          <cell r="H6971" t="str">
            <v/>
          </cell>
        </row>
        <row r="6972">
          <cell r="H6972" t="str">
            <v/>
          </cell>
        </row>
        <row r="6973">
          <cell r="H6973" t="str">
            <v/>
          </cell>
        </row>
        <row r="6974">
          <cell r="H6974" t="str">
            <v/>
          </cell>
        </row>
        <row r="6975">
          <cell r="H6975" t="str">
            <v/>
          </cell>
        </row>
        <row r="6976">
          <cell r="H6976" t="str">
            <v/>
          </cell>
        </row>
        <row r="6977">
          <cell r="H6977" t="str">
            <v/>
          </cell>
        </row>
        <row r="6978">
          <cell r="H6978" t="str">
            <v/>
          </cell>
        </row>
        <row r="6979">
          <cell r="H6979" t="str">
            <v/>
          </cell>
        </row>
        <row r="6980">
          <cell r="H6980" t="str">
            <v/>
          </cell>
        </row>
        <row r="6981">
          <cell r="H6981" t="str">
            <v/>
          </cell>
        </row>
        <row r="6982">
          <cell r="H6982" t="str">
            <v/>
          </cell>
        </row>
        <row r="6983">
          <cell r="H6983" t="str">
            <v/>
          </cell>
        </row>
        <row r="6984">
          <cell r="H6984" t="str">
            <v/>
          </cell>
        </row>
        <row r="6985">
          <cell r="H6985" t="str">
            <v/>
          </cell>
        </row>
        <row r="6986">
          <cell r="H6986" t="str">
            <v/>
          </cell>
        </row>
        <row r="6987">
          <cell r="H6987" t="str">
            <v/>
          </cell>
        </row>
        <row r="6988">
          <cell r="H6988" t="str">
            <v/>
          </cell>
        </row>
        <row r="6989">
          <cell r="H6989" t="str">
            <v/>
          </cell>
        </row>
        <row r="6990">
          <cell r="H6990" t="str">
            <v/>
          </cell>
        </row>
        <row r="6991">
          <cell r="H6991" t="str">
            <v/>
          </cell>
        </row>
        <row r="6992">
          <cell r="H6992" t="str">
            <v/>
          </cell>
        </row>
        <row r="6993">
          <cell r="H6993" t="str">
            <v/>
          </cell>
        </row>
        <row r="6994">
          <cell r="H6994" t="str">
            <v/>
          </cell>
        </row>
        <row r="6995">
          <cell r="H6995" t="str">
            <v/>
          </cell>
        </row>
        <row r="6996">
          <cell r="H6996" t="str">
            <v/>
          </cell>
        </row>
        <row r="6997">
          <cell r="H6997" t="str">
            <v/>
          </cell>
        </row>
        <row r="6998">
          <cell r="H6998" t="str">
            <v/>
          </cell>
        </row>
        <row r="6999">
          <cell r="H6999" t="str">
            <v/>
          </cell>
        </row>
        <row r="7000">
          <cell r="H7000" t="str">
            <v/>
          </cell>
        </row>
        <row r="7001">
          <cell r="H7001" t="str">
            <v/>
          </cell>
        </row>
        <row r="7002">
          <cell r="H7002" t="str">
            <v/>
          </cell>
        </row>
        <row r="7003">
          <cell r="H7003" t="str">
            <v/>
          </cell>
        </row>
        <row r="7004">
          <cell r="H7004" t="str">
            <v/>
          </cell>
        </row>
        <row r="7005">
          <cell r="H7005" t="str">
            <v/>
          </cell>
        </row>
        <row r="7006">
          <cell r="H7006" t="str">
            <v/>
          </cell>
        </row>
        <row r="7007">
          <cell r="H7007" t="str">
            <v/>
          </cell>
        </row>
        <row r="7008">
          <cell r="H7008" t="str">
            <v/>
          </cell>
        </row>
        <row r="7009">
          <cell r="H7009" t="str">
            <v/>
          </cell>
        </row>
        <row r="7010">
          <cell r="H7010" t="str">
            <v/>
          </cell>
        </row>
        <row r="7011">
          <cell r="H7011" t="str">
            <v/>
          </cell>
        </row>
        <row r="7012">
          <cell r="H7012" t="str">
            <v/>
          </cell>
        </row>
        <row r="7013">
          <cell r="H7013" t="str">
            <v/>
          </cell>
        </row>
        <row r="7014">
          <cell r="H7014" t="str">
            <v/>
          </cell>
        </row>
        <row r="7015">
          <cell r="H7015" t="str">
            <v/>
          </cell>
        </row>
        <row r="7016">
          <cell r="H7016" t="str">
            <v/>
          </cell>
        </row>
        <row r="7017">
          <cell r="H7017" t="str">
            <v/>
          </cell>
        </row>
        <row r="7018">
          <cell r="H7018" t="str">
            <v/>
          </cell>
        </row>
        <row r="7019">
          <cell r="H7019" t="str">
            <v/>
          </cell>
        </row>
        <row r="7020">
          <cell r="H7020" t="str">
            <v/>
          </cell>
        </row>
        <row r="7021">
          <cell r="H7021" t="str">
            <v/>
          </cell>
        </row>
        <row r="7022">
          <cell r="H7022" t="str">
            <v/>
          </cell>
        </row>
        <row r="7023">
          <cell r="H7023" t="str">
            <v/>
          </cell>
        </row>
        <row r="7024">
          <cell r="H7024" t="str">
            <v/>
          </cell>
        </row>
        <row r="7025">
          <cell r="H7025" t="str">
            <v/>
          </cell>
        </row>
        <row r="7026">
          <cell r="H7026" t="str">
            <v/>
          </cell>
        </row>
        <row r="7027">
          <cell r="H7027" t="str">
            <v/>
          </cell>
        </row>
        <row r="7028">
          <cell r="H7028" t="str">
            <v/>
          </cell>
        </row>
        <row r="7029">
          <cell r="H7029" t="str">
            <v/>
          </cell>
        </row>
        <row r="7030">
          <cell r="H7030" t="str">
            <v/>
          </cell>
        </row>
        <row r="7031">
          <cell r="H7031" t="str">
            <v/>
          </cell>
        </row>
        <row r="7032">
          <cell r="H7032" t="str">
            <v/>
          </cell>
        </row>
        <row r="7033">
          <cell r="H7033" t="str">
            <v/>
          </cell>
        </row>
        <row r="7034">
          <cell r="H7034" t="str">
            <v/>
          </cell>
        </row>
        <row r="7035">
          <cell r="H7035" t="str">
            <v/>
          </cell>
        </row>
        <row r="7036">
          <cell r="H7036" t="str">
            <v/>
          </cell>
        </row>
        <row r="7037">
          <cell r="H7037" t="str">
            <v/>
          </cell>
        </row>
        <row r="7038">
          <cell r="H7038" t="str">
            <v/>
          </cell>
        </row>
        <row r="7039">
          <cell r="H7039" t="str">
            <v/>
          </cell>
        </row>
        <row r="7040">
          <cell r="H7040" t="str">
            <v/>
          </cell>
        </row>
        <row r="7041">
          <cell r="H7041" t="str">
            <v/>
          </cell>
        </row>
        <row r="7042">
          <cell r="H7042" t="str">
            <v/>
          </cell>
        </row>
        <row r="7043">
          <cell r="H7043" t="str">
            <v/>
          </cell>
        </row>
        <row r="7044">
          <cell r="H7044" t="str">
            <v/>
          </cell>
        </row>
        <row r="7045">
          <cell r="H7045" t="str">
            <v/>
          </cell>
        </row>
        <row r="7046">
          <cell r="H7046" t="str">
            <v/>
          </cell>
        </row>
        <row r="7047">
          <cell r="H7047" t="str">
            <v/>
          </cell>
        </row>
        <row r="7048">
          <cell r="H7048" t="str">
            <v/>
          </cell>
        </row>
        <row r="7049">
          <cell r="H7049" t="str">
            <v/>
          </cell>
        </row>
        <row r="7050">
          <cell r="H7050" t="str">
            <v/>
          </cell>
        </row>
        <row r="7051">
          <cell r="H7051" t="str">
            <v/>
          </cell>
        </row>
        <row r="7052">
          <cell r="H7052" t="str">
            <v/>
          </cell>
        </row>
        <row r="7053">
          <cell r="H7053" t="str">
            <v/>
          </cell>
        </row>
        <row r="7054">
          <cell r="H7054" t="str">
            <v/>
          </cell>
        </row>
        <row r="7055">
          <cell r="H7055" t="str">
            <v/>
          </cell>
        </row>
        <row r="7056">
          <cell r="H7056" t="str">
            <v/>
          </cell>
        </row>
        <row r="7057">
          <cell r="H7057" t="str">
            <v/>
          </cell>
        </row>
        <row r="7058">
          <cell r="H7058" t="str">
            <v/>
          </cell>
        </row>
        <row r="7059">
          <cell r="H7059" t="str">
            <v/>
          </cell>
        </row>
        <row r="7060">
          <cell r="H7060" t="str">
            <v/>
          </cell>
        </row>
        <row r="7061">
          <cell r="H7061" t="str">
            <v/>
          </cell>
        </row>
        <row r="7062">
          <cell r="H7062" t="str">
            <v/>
          </cell>
        </row>
        <row r="7063">
          <cell r="H7063" t="str">
            <v/>
          </cell>
        </row>
        <row r="7064">
          <cell r="H7064" t="str">
            <v/>
          </cell>
        </row>
        <row r="7065">
          <cell r="H7065" t="str">
            <v/>
          </cell>
        </row>
        <row r="7066">
          <cell r="H7066" t="str">
            <v/>
          </cell>
        </row>
        <row r="7067">
          <cell r="H7067" t="str">
            <v/>
          </cell>
        </row>
        <row r="7068">
          <cell r="H7068" t="str">
            <v/>
          </cell>
        </row>
        <row r="7069">
          <cell r="H7069" t="str">
            <v/>
          </cell>
        </row>
        <row r="7070">
          <cell r="H7070" t="str">
            <v/>
          </cell>
        </row>
        <row r="7071">
          <cell r="H7071" t="str">
            <v/>
          </cell>
        </row>
        <row r="7072">
          <cell r="H7072" t="str">
            <v/>
          </cell>
        </row>
        <row r="7073">
          <cell r="H7073" t="str">
            <v/>
          </cell>
        </row>
        <row r="7074">
          <cell r="H7074" t="str">
            <v/>
          </cell>
        </row>
        <row r="7075">
          <cell r="H7075" t="str">
            <v/>
          </cell>
        </row>
        <row r="7076">
          <cell r="H7076" t="str">
            <v/>
          </cell>
        </row>
        <row r="7077">
          <cell r="H7077" t="str">
            <v/>
          </cell>
        </row>
        <row r="7078">
          <cell r="H7078" t="str">
            <v/>
          </cell>
        </row>
        <row r="7079">
          <cell r="H7079" t="str">
            <v/>
          </cell>
        </row>
        <row r="7080">
          <cell r="H7080" t="str">
            <v/>
          </cell>
        </row>
        <row r="7081">
          <cell r="H7081" t="str">
            <v/>
          </cell>
        </row>
        <row r="7082">
          <cell r="H7082" t="str">
            <v/>
          </cell>
        </row>
        <row r="7083">
          <cell r="H7083" t="str">
            <v/>
          </cell>
        </row>
        <row r="7084">
          <cell r="H7084" t="str">
            <v/>
          </cell>
        </row>
        <row r="7085">
          <cell r="H7085" t="str">
            <v/>
          </cell>
        </row>
        <row r="7086">
          <cell r="H7086" t="str">
            <v/>
          </cell>
        </row>
        <row r="7087">
          <cell r="H7087" t="str">
            <v/>
          </cell>
        </row>
        <row r="7088">
          <cell r="H7088" t="str">
            <v/>
          </cell>
        </row>
        <row r="7089">
          <cell r="H7089" t="str">
            <v/>
          </cell>
        </row>
        <row r="7090">
          <cell r="H7090" t="str">
            <v/>
          </cell>
        </row>
        <row r="7091">
          <cell r="H7091" t="str">
            <v/>
          </cell>
        </row>
        <row r="7092">
          <cell r="H7092" t="str">
            <v/>
          </cell>
        </row>
        <row r="7093">
          <cell r="H7093" t="str">
            <v/>
          </cell>
        </row>
        <row r="7094">
          <cell r="H7094" t="str">
            <v/>
          </cell>
        </row>
        <row r="7095">
          <cell r="H7095" t="str">
            <v/>
          </cell>
        </row>
        <row r="7096">
          <cell r="H7096" t="str">
            <v/>
          </cell>
        </row>
        <row r="7097">
          <cell r="H7097" t="str">
            <v/>
          </cell>
        </row>
        <row r="7098">
          <cell r="H7098" t="str">
            <v/>
          </cell>
        </row>
        <row r="7099">
          <cell r="H7099" t="str">
            <v/>
          </cell>
        </row>
        <row r="7100">
          <cell r="H7100" t="str">
            <v/>
          </cell>
        </row>
        <row r="7101">
          <cell r="H7101" t="str">
            <v/>
          </cell>
        </row>
        <row r="7102">
          <cell r="H7102" t="str">
            <v/>
          </cell>
        </row>
        <row r="7103">
          <cell r="H7103" t="str">
            <v/>
          </cell>
        </row>
        <row r="7104">
          <cell r="H7104" t="str">
            <v/>
          </cell>
        </row>
        <row r="7105">
          <cell r="H7105" t="str">
            <v/>
          </cell>
        </row>
        <row r="7106">
          <cell r="H7106" t="str">
            <v/>
          </cell>
        </row>
        <row r="7107">
          <cell r="H7107" t="str">
            <v/>
          </cell>
        </row>
        <row r="7108">
          <cell r="H7108" t="str">
            <v/>
          </cell>
        </row>
        <row r="7109">
          <cell r="H7109" t="str">
            <v/>
          </cell>
        </row>
        <row r="7110">
          <cell r="H7110" t="str">
            <v/>
          </cell>
        </row>
        <row r="7111">
          <cell r="H7111" t="str">
            <v/>
          </cell>
        </row>
        <row r="7112">
          <cell r="H7112" t="str">
            <v/>
          </cell>
        </row>
        <row r="7113">
          <cell r="H7113" t="str">
            <v/>
          </cell>
        </row>
        <row r="7114">
          <cell r="H7114" t="str">
            <v/>
          </cell>
        </row>
        <row r="7115">
          <cell r="H7115" t="str">
            <v/>
          </cell>
        </row>
        <row r="7116">
          <cell r="H7116" t="str">
            <v/>
          </cell>
        </row>
        <row r="7117">
          <cell r="H7117" t="str">
            <v/>
          </cell>
        </row>
        <row r="7118">
          <cell r="H7118" t="str">
            <v/>
          </cell>
        </row>
        <row r="7119">
          <cell r="H7119" t="str">
            <v/>
          </cell>
        </row>
        <row r="7120">
          <cell r="H7120" t="str">
            <v/>
          </cell>
        </row>
        <row r="7121">
          <cell r="H7121" t="str">
            <v/>
          </cell>
        </row>
        <row r="7122">
          <cell r="H7122" t="str">
            <v/>
          </cell>
        </row>
        <row r="7123">
          <cell r="H7123" t="str">
            <v/>
          </cell>
        </row>
        <row r="7124">
          <cell r="H7124" t="str">
            <v/>
          </cell>
        </row>
        <row r="7125">
          <cell r="H7125" t="str">
            <v/>
          </cell>
        </row>
        <row r="7126">
          <cell r="H7126" t="str">
            <v/>
          </cell>
        </row>
        <row r="7127">
          <cell r="H7127" t="str">
            <v/>
          </cell>
        </row>
        <row r="7128">
          <cell r="H7128" t="str">
            <v/>
          </cell>
        </row>
        <row r="7129">
          <cell r="H7129" t="str">
            <v/>
          </cell>
        </row>
        <row r="7130">
          <cell r="H7130" t="str">
            <v/>
          </cell>
        </row>
        <row r="7131">
          <cell r="H7131" t="str">
            <v/>
          </cell>
        </row>
        <row r="7132">
          <cell r="H7132" t="str">
            <v/>
          </cell>
        </row>
        <row r="7133">
          <cell r="H7133" t="str">
            <v/>
          </cell>
        </row>
        <row r="7134">
          <cell r="H7134" t="str">
            <v/>
          </cell>
        </row>
        <row r="7135">
          <cell r="H7135" t="str">
            <v/>
          </cell>
        </row>
        <row r="7136">
          <cell r="H7136" t="str">
            <v/>
          </cell>
        </row>
        <row r="7137">
          <cell r="H7137" t="str">
            <v/>
          </cell>
        </row>
        <row r="7138">
          <cell r="H7138" t="str">
            <v/>
          </cell>
        </row>
        <row r="7139">
          <cell r="H7139" t="str">
            <v/>
          </cell>
        </row>
        <row r="7140">
          <cell r="H7140" t="str">
            <v/>
          </cell>
        </row>
        <row r="7141">
          <cell r="H7141" t="str">
            <v/>
          </cell>
        </row>
        <row r="7142">
          <cell r="H7142" t="str">
            <v/>
          </cell>
        </row>
        <row r="7143">
          <cell r="H7143" t="str">
            <v/>
          </cell>
        </row>
        <row r="7144">
          <cell r="H7144" t="str">
            <v/>
          </cell>
        </row>
        <row r="7145">
          <cell r="H7145" t="str">
            <v/>
          </cell>
        </row>
        <row r="7146">
          <cell r="H7146" t="str">
            <v/>
          </cell>
        </row>
        <row r="7147">
          <cell r="H7147" t="str">
            <v/>
          </cell>
        </row>
        <row r="7148">
          <cell r="H7148" t="str">
            <v/>
          </cell>
        </row>
        <row r="7149">
          <cell r="H7149" t="str">
            <v/>
          </cell>
        </row>
        <row r="7150">
          <cell r="H7150" t="str">
            <v/>
          </cell>
        </row>
        <row r="7151">
          <cell r="H7151" t="str">
            <v/>
          </cell>
        </row>
        <row r="7152">
          <cell r="H7152" t="str">
            <v/>
          </cell>
        </row>
        <row r="7153">
          <cell r="H7153" t="str">
            <v/>
          </cell>
        </row>
        <row r="7154">
          <cell r="H7154" t="str">
            <v/>
          </cell>
        </row>
        <row r="7155">
          <cell r="H7155" t="str">
            <v/>
          </cell>
        </row>
        <row r="7156">
          <cell r="H7156" t="str">
            <v/>
          </cell>
        </row>
        <row r="7157">
          <cell r="H7157" t="str">
            <v/>
          </cell>
        </row>
        <row r="7158">
          <cell r="H7158" t="str">
            <v/>
          </cell>
        </row>
        <row r="7159">
          <cell r="H7159" t="str">
            <v/>
          </cell>
        </row>
        <row r="7160">
          <cell r="H7160" t="str">
            <v/>
          </cell>
        </row>
        <row r="7161">
          <cell r="H7161" t="str">
            <v/>
          </cell>
        </row>
        <row r="7162">
          <cell r="H7162" t="str">
            <v/>
          </cell>
        </row>
        <row r="7163">
          <cell r="H7163" t="str">
            <v/>
          </cell>
        </row>
        <row r="7164">
          <cell r="H7164" t="str">
            <v/>
          </cell>
        </row>
        <row r="7165">
          <cell r="H7165" t="str">
            <v/>
          </cell>
        </row>
        <row r="7166">
          <cell r="H7166" t="str">
            <v/>
          </cell>
        </row>
        <row r="7167">
          <cell r="H7167" t="str">
            <v/>
          </cell>
        </row>
        <row r="7168">
          <cell r="H7168" t="str">
            <v/>
          </cell>
        </row>
        <row r="7169">
          <cell r="H7169" t="str">
            <v/>
          </cell>
        </row>
        <row r="7170">
          <cell r="H7170" t="str">
            <v/>
          </cell>
        </row>
        <row r="7171">
          <cell r="H7171" t="str">
            <v/>
          </cell>
        </row>
        <row r="7172">
          <cell r="H7172" t="str">
            <v/>
          </cell>
        </row>
        <row r="7173">
          <cell r="H7173" t="str">
            <v/>
          </cell>
        </row>
        <row r="7174">
          <cell r="H7174" t="str">
            <v/>
          </cell>
        </row>
        <row r="7175">
          <cell r="H7175" t="str">
            <v/>
          </cell>
        </row>
        <row r="7176">
          <cell r="H7176" t="str">
            <v/>
          </cell>
        </row>
        <row r="7177">
          <cell r="H7177" t="str">
            <v/>
          </cell>
        </row>
        <row r="7178">
          <cell r="H7178" t="str">
            <v/>
          </cell>
        </row>
        <row r="7179">
          <cell r="H7179" t="str">
            <v/>
          </cell>
        </row>
        <row r="7180">
          <cell r="H7180" t="str">
            <v/>
          </cell>
        </row>
        <row r="7181">
          <cell r="H7181" t="str">
            <v/>
          </cell>
        </row>
        <row r="7182">
          <cell r="H7182" t="str">
            <v/>
          </cell>
        </row>
        <row r="7183">
          <cell r="H7183" t="str">
            <v/>
          </cell>
        </row>
        <row r="7184">
          <cell r="H7184" t="str">
            <v/>
          </cell>
        </row>
        <row r="7185">
          <cell r="H7185" t="str">
            <v/>
          </cell>
        </row>
        <row r="7186">
          <cell r="H7186" t="str">
            <v/>
          </cell>
        </row>
        <row r="7187">
          <cell r="H7187" t="str">
            <v/>
          </cell>
        </row>
        <row r="7188">
          <cell r="H7188" t="str">
            <v/>
          </cell>
        </row>
        <row r="7189">
          <cell r="H7189" t="str">
            <v/>
          </cell>
        </row>
        <row r="7190">
          <cell r="H7190" t="str">
            <v/>
          </cell>
        </row>
        <row r="7191">
          <cell r="H7191" t="str">
            <v/>
          </cell>
        </row>
        <row r="7192">
          <cell r="H7192" t="str">
            <v/>
          </cell>
        </row>
        <row r="7193">
          <cell r="H7193" t="str">
            <v/>
          </cell>
        </row>
        <row r="7194">
          <cell r="H7194" t="str">
            <v/>
          </cell>
        </row>
        <row r="7195">
          <cell r="H7195" t="str">
            <v/>
          </cell>
        </row>
        <row r="7196">
          <cell r="H7196" t="str">
            <v/>
          </cell>
        </row>
        <row r="7197">
          <cell r="H7197" t="str">
            <v/>
          </cell>
        </row>
        <row r="7198">
          <cell r="H7198" t="str">
            <v/>
          </cell>
        </row>
        <row r="7199">
          <cell r="H7199" t="str">
            <v/>
          </cell>
        </row>
        <row r="7200">
          <cell r="H7200" t="str">
            <v/>
          </cell>
        </row>
        <row r="7201">
          <cell r="H7201" t="str">
            <v/>
          </cell>
        </row>
        <row r="7202">
          <cell r="H7202" t="str">
            <v/>
          </cell>
        </row>
        <row r="7203">
          <cell r="H7203" t="str">
            <v/>
          </cell>
        </row>
        <row r="7204">
          <cell r="H7204" t="str">
            <v/>
          </cell>
        </row>
        <row r="7205">
          <cell r="H7205" t="str">
            <v/>
          </cell>
        </row>
        <row r="7206">
          <cell r="H7206" t="str">
            <v/>
          </cell>
        </row>
        <row r="7207">
          <cell r="H7207" t="str">
            <v/>
          </cell>
        </row>
        <row r="7208">
          <cell r="H7208" t="str">
            <v/>
          </cell>
        </row>
        <row r="7209">
          <cell r="H7209" t="str">
            <v/>
          </cell>
        </row>
        <row r="7210">
          <cell r="H7210" t="str">
            <v/>
          </cell>
        </row>
        <row r="7211">
          <cell r="H7211" t="str">
            <v/>
          </cell>
        </row>
        <row r="7212">
          <cell r="H7212" t="str">
            <v/>
          </cell>
        </row>
        <row r="7213">
          <cell r="H7213" t="str">
            <v/>
          </cell>
        </row>
        <row r="7214">
          <cell r="H7214" t="str">
            <v/>
          </cell>
        </row>
        <row r="7215">
          <cell r="H7215" t="str">
            <v/>
          </cell>
        </row>
        <row r="7216">
          <cell r="H7216" t="str">
            <v/>
          </cell>
        </row>
        <row r="7217">
          <cell r="H7217" t="str">
            <v/>
          </cell>
        </row>
        <row r="7218">
          <cell r="H7218" t="str">
            <v/>
          </cell>
        </row>
        <row r="7219">
          <cell r="H7219" t="str">
            <v/>
          </cell>
        </row>
        <row r="7220">
          <cell r="H7220" t="str">
            <v/>
          </cell>
        </row>
        <row r="7221">
          <cell r="H7221" t="str">
            <v/>
          </cell>
        </row>
        <row r="7222">
          <cell r="H7222" t="str">
            <v/>
          </cell>
        </row>
        <row r="7223">
          <cell r="H7223" t="str">
            <v/>
          </cell>
        </row>
        <row r="7224">
          <cell r="H7224" t="str">
            <v/>
          </cell>
        </row>
        <row r="7225">
          <cell r="H7225" t="str">
            <v/>
          </cell>
        </row>
        <row r="7226">
          <cell r="H7226" t="str">
            <v/>
          </cell>
        </row>
        <row r="7227">
          <cell r="H7227" t="str">
            <v/>
          </cell>
        </row>
        <row r="7228">
          <cell r="H7228" t="str">
            <v/>
          </cell>
        </row>
        <row r="7229">
          <cell r="H7229" t="str">
            <v/>
          </cell>
        </row>
        <row r="7230">
          <cell r="H7230" t="str">
            <v/>
          </cell>
        </row>
        <row r="7231">
          <cell r="H7231" t="str">
            <v/>
          </cell>
        </row>
        <row r="7232">
          <cell r="H7232" t="str">
            <v/>
          </cell>
        </row>
        <row r="7233">
          <cell r="H7233" t="str">
            <v/>
          </cell>
        </row>
        <row r="7234">
          <cell r="H7234" t="str">
            <v/>
          </cell>
        </row>
        <row r="7235">
          <cell r="H7235" t="str">
            <v/>
          </cell>
        </row>
        <row r="7236">
          <cell r="H7236" t="str">
            <v/>
          </cell>
        </row>
        <row r="7237">
          <cell r="H7237" t="str">
            <v/>
          </cell>
        </row>
        <row r="7238">
          <cell r="H7238" t="str">
            <v/>
          </cell>
        </row>
        <row r="7239">
          <cell r="H7239" t="str">
            <v/>
          </cell>
        </row>
        <row r="7240">
          <cell r="H7240" t="str">
            <v/>
          </cell>
        </row>
        <row r="7241">
          <cell r="H7241" t="str">
            <v/>
          </cell>
        </row>
        <row r="7242">
          <cell r="H7242" t="str">
            <v/>
          </cell>
        </row>
        <row r="7243">
          <cell r="H7243" t="str">
            <v/>
          </cell>
        </row>
        <row r="7244">
          <cell r="H7244" t="str">
            <v/>
          </cell>
        </row>
        <row r="7245">
          <cell r="H7245" t="str">
            <v/>
          </cell>
        </row>
        <row r="7246">
          <cell r="H7246" t="str">
            <v/>
          </cell>
        </row>
        <row r="7247">
          <cell r="H7247" t="str">
            <v/>
          </cell>
        </row>
        <row r="7248">
          <cell r="H7248" t="str">
            <v/>
          </cell>
        </row>
        <row r="7249">
          <cell r="H7249" t="str">
            <v/>
          </cell>
        </row>
        <row r="7250">
          <cell r="H7250" t="str">
            <v/>
          </cell>
        </row>
        <row r="7251">
          <cell r="H7251" t="str">
            <v/>
          </cell>
        </row>
        <row r="7252">
          <cell r="H7252" t="str">
            <v/>
          </cell>
        </row>
        <row r="7253">
          <cell r="H7253" t="str">
            <v/>
          </cell>
        </row>
        <row r="7254">
          <cell r="H7254" t="str">
            <v/>
          </cell>
        </row>
        <row r="7255">
          <cell r="H7255" t="str">
            <v/>
          </cell>
        </row>
        <row r="7256">
          <cell r="H7256" t="str">
            <v/>
          </cell>
        </row>
        <row r="7257">
          <cell r="H7257" t="str">
            <v/>
          </cell>
        </row>
        <row r="7258">
          <cell r="H7258" t="str">
            <v/>
          </cell>
        </row>
        <row r="7259">
          <cell r="H7259" t="str">
            <v/>
          </cell>
        </row>
        <row r="7260">
          <cell r="H7260" t="str">
            <v/>
          </cell>
        </row>
        <row r="7261">
          <cell r="H7261" t="str">
            <v/>
          </cell>
        </row>
        <row r="7262">
          <cell r="H7262" t="str">
            <v/>
          </cell>
        </row>
        <row r="7263">
          <cell r="H7263" t="str">
            <v/>
          </cell>
        </row>
        <row r="7264">
          <cell r="H7264" t="str">
            <v/>
          </cell>
        </row>
        <row r="7265">
          <cell r="H7265" t="str">
            <v/>
          </cell>
        </row>
        <row r="7266">
          <cell r="H7266" t="str">
            <v/>
          </cell>
        </row>
        <row r="7267">
          <cell r="H7267" t="str">
            <v/>
          </cell>
        </row>
        <row r="7268">
          <cell r="H7268" t="str">
            <v/>
          </cell>
        </row>
        <row r="7269">
          <cell r="H7269" t="str">
            <v/>
          </cell>
        </row>
        <row r="7270">
          <cell r="H7270" t="str">
            <v/>
          </cell>
        </row>
        <row r="7271">
          <cell r="H7271" t="str">
            <v/>
          </cell>
        </row>
        <row r="7272">
          <cell r="H7272" t="str">
            <v/>
          </cell>
        </row>
        <row r="7273">
          <cell r="H7273" t="str">
            <v/>
          </cell>
        </row>
        <row r="7274">
          <cell r="H7274" t="str">
            <v/>
          </cell>
        </row>
        <row r="7275">
          <cell r="H7275" t="str">
            <v/>
          </cell>
        </row>
        <row r="7276">
          <cell r="H7276" t="str">
            <v/>
          </cell>
        </row>
        <row r="7277">
          <cell r="H7277" t="str">
            <v/>
          </cell>
        </row>
        <row r="7278">
          <cell r="H7278" t="str">
            <v/>
          </cell>
        </row>
        <row r="7279">
          <cell r="H7279" t="str">
            <v/>
          </cell>
        </row>
        <row r="7280">
          <cell r="H7280" t="str">
            <v/>
          </cell>
        </row>
        <row r="7281">
          <cell r="H7281" t="str">
            <v/>
          </cell>
        </row>
        <row r="7282">
          <cell r="H7282" t="str">
            <v/>
          </cell>
        </row>
        <row r="7283">
          <cell r="H7283" t="str">
            <v/>
          </cell>
        </row>
        <row r="7284">
          <cell r="H7284" t="str">
            <v/>
          </cell>
        </row>
        <row r="7285">
          <cell r="H7285" t="str">
            <v/>
          </cell>
        </row>
        <row r="7286">
          <cell r="H7286" t="str">
            <v/>
          </cell>
        </row>
        <row r="7287">
          <cell r="H7287" t="str">
            <v/>
          </cell>
        </row>
        <row r="7288">
          <cell r="H7288" t="str">
            <v/>
          </cell>
        </row>
        <row r="7289">
          <cell r="H7289" t="str">
            <v/>
          </cell>
        </row>
        <row r="7290">
          <cell r="H7290" t="str">
            <v/>
          </cell>
        </row>
        <row r="7291">
          <cell r="H7291" t="str">
            <v/>
          </cell>
        </row>
        <row r="7292">
          <cell r="H7292" t="str">
            <v/>
          </cell>
        </row>
        <row r="7293">
          <cell r="H7293" t="str">
            <v/>
          </cell>
        </row>
        <row r="7294">
          <cell r="H7294" t="str">
            <v/>
          </cell>
        </row>
        <row r="7295">
          <cell r="H7295" t="str">
            <v/>
          </cell>
        </row>
        <row r="7296">
          <cell r="H7296" t="str">
            <v/>
          </cell>
        </row>
        <row r="7297">
          <cell r="H7297" t="str">
            <v/>
          </cell>
        </row>
        <row r="7298">
          <cell r="H7298" t="str">
            <v/>
          </cell>
        </row>
        <row r="7299">
          <cell r="H7299" t="str">
            <v/>
          </cell>
        </row>
        <row r="7300">
          <cell r="H7300" t="str">
            <v/>
          </cell>
        </row>
        <row r="7301">
          <cell r="H7301" t="str">
            <v/>
          </cell>
        </row>
        <row r="7302">
          <cell r="H7302" t="str">
            <v/>
          </cell>
        </row>
        <row r="7303">
          <cell r="H7303" t="str">
            <v/>
          </cell>
        </row>
        <row r="7304">
          <cell r="H7304" t="str">
            <v/>
          </cell>
        </row>
        <row r="7305">
          <cell r="H7305" t="str">
            <v/>
          </cell>
        </row>
        <row r="7306">
          <cell r="H7306" t="str">
            <v/>
          </cell>
        </row>
        <row r="7307">
          <cell r="H7307" t="str">
            <v/>
          </cell>
        </row>
        <row r="7308">
          <cell r="H7308" t="str">
            <v/>
          </cell>
        </row>
        <row r="7309">
          <cell r="H7309" t="str">
            <v/>
          </cell>
        </row>
        <row r="7310">
          <cell r="H7310" t="str">
            <v/>
          </cell>
        </row>
        <row r="7311">
          <cell r="H7311" t="str">
            <v/>
          </cell>
        </row>
        <row r="7312">
          <cell r="H7312" t="str">
            <v/>
          </cell>
        </row>
        <row r="7313">
          <cell r="H7313" t="str">
            <v/>
          </cell>
        </row>
        <row r="7314">
          <cell r="H7314" t="str">
            <v/>
          </cell>
        </row>
        <row r="7315">
          <cell r="H7315" t="str">
            <v/>
          </cell>
        </row>
        <row r="7316">
          <cell r="H7316" t="str">
            <v/>
          </cell>
        </row>
        <row r="7317">
          <cell r="H7317" t="str">
            <v/>
          </cell>
        </row>
        <row r="7318">
          <cell r="H7318" t="str">
            <v/>
          </cell>
        </row>
        <row r="7319">
          <cell r="H7319" t="str">
            <v/>
          </cell>
        </row>
        <row r="7320">
          <cell r="H7320" t="str">
            <v/>
          </cell>
        </row>
        <row r="7321">
          <cell r="H7321" t="str">
            <v/>
          </cell>
        </row>
        <row r="7322">
          <cell r="H7322" t="str">
            <v/>
          </cell>
        </row>
        <row r="7323">
          <cell r="H7323" t="str">
            <v/>
          </cell>
        </row>
        <row r="7324">
          <cell r="H7324" t="str">
            <v/>
          </cell>
        </row>
        <row r="7325">
          <cell r="H7325" t="str">
            <v/>
          </cell>
        </row>
        <row r="7326">
          <cell r="H7326" t="str">
            <v/>
          </cell>
        </row>
        <row r="7327">
          <cell r="H7327" t="str">
            <v/>
          </cell>
        </row>
        <row r="7328">
          <cell r="H7328" t="str">
            <v/>
          </cell>
        </row>
        <row r="7329">
          <cell r="H7329" t="str">
            <v/>
          </cell>
        </row>
        <row r="7330">
          <cell r="H7330" t="str">
            <v/>
          </cell>
        </row>
        <row r="7331">
          <cell r="H7331" t="str">
            <v/>
          </cell>
        </row>
        <row r="7332">
          <cell r="H7332" t="str">
            <v/>
          </cell>
        </row>
        <row r="7333">
          <cell r="H7333" t="str">
            <v/>
          </cell>
        </row>
        <row r="7334">
          <cell r="H7334" t="str">
            <v/>
          </cell>
        </row>
        <row r="7335">
          <cell r="H7335" t="str">
            <v/>
          </cell>
        </row>
        <row r="7336">
          <cell r="H7336" t="str">
            <v/>
          </cell>
        </row>
        <row r="7337">
          <cell r="H7337" t="str">
            <v/>
          </cell>
        </row>
        <row r="7338">
          <cell r="H7338" t="str">
            <v/>
          </cell>
        </row>
        <row r="7339">
          <cell r="H7339" t="str">
            <v/>
          </cell>
        </row>
        <row r="7340">
          <cell r="H7340" t="str">
            <v/>
          </cell>
        </row>
        <row r="7341">
          <cell r="H7341" t="str">
            <v/>
          </cell>
        </row>
        <row r="7342">
          <cell r="H7342" t="str">
            <v/>
          </cell>
        </row>
        <row r="7343">
          <cell r="H7343" t="str">
            <v/>
          </cell>
        </row>
        <row r="7344">
          <cell r="H7344" t="str">
            <v/>
          </cell>
        </row>
        <row r="7345">
          <cell r="H7345" t="str">
            <v/>
          </cell>
        </row>
        <row r="7346">
          <cell r="H7346" t="str">
            <v/>
          </cell>
        </row>
        <row r="7347">
          <cell r="H7347" t="str">
            <v/>
          </cell>
        </row>
        <row r="7348">
          <cell r="H7348" t="str">
            <v/>
          </cell>
        </row>
        <row r="7349">
          <cell r="H7349" t="str">
            <v/>
          </cell>
        </row>
        <row r="7350">
          <cell r="H7350" t="str">
            <v/>
          </cell>
        </row>
        <row r="7351">
          <cell r="H7351" t="str">
            <v/>
          </cell>
        </row>
        <row r="7352">
          <cell r="H7352" t="str">
            <v/>
          </cell>
        </row>
        <row r="7353">
          <cell r="H7353" t="str">
            <v/>
          </cell>
        </row>
        <row r="7354">
          <cell r="H7354" t="str">
            <v/>
          </cell>
        </row>
        <row r="7355">
          <cell r="H7355" t="str">
            <v/>
          </cell>
        </row>
        <row r="7356">
          <cell r="H7356" t="str">
            <v/>
          </cell>
        </row>
        <row r="7357">
          <cell r="H7357" t="str">
            <v/>
          </cell>
        </row>
        <row r="7358">
          <cell r="H7358" t="str">
            <v/>
          </cell>
        </row>
        <row r="7359">
          <cell r="H7359" t="str">
            <v/>
          </cell>
        </row>
        <row r="7360">
          <cell r="H7360" t="str">
            <v/>
          </cell>
        </row>
        <row r="7361">
          <cell r="H7361" t="str">
            <v/>
          </cell>
        </row>
        <row r="7362">
          <cell r="H7362" t="str">
            <v/>
          </cell>
        </row>
        <row r="7363">
          <cell r="H7363" t="str">
            <v/>
          </cell>
        </row>
        <row r="7364">
          <cell r="H7364" t="str">
            <v/>
          </cell>
        </row>
        <row r="7365">
          <cell r="H7365" t="str">
            <v/>
          </cell>
        </row>
        <row r="7366">
          <cell r="H7366" t="str">
            <v/>
          </cell>
        </row>
        <row r="7367">
          <cell r="H7367" t="str">
            <v/>
          </cell>
        </row>
        <row r="7368">
          <cell r="H7368" t="str">
            <v/>
          </cell>
        </row>
        <row r="7369">
          <cell r="H7369" t="str">
            <v/>
          </cell>
        </row>
        <row r="7370">
          <cell r="H7370" t="str">
            <v/>
          </cell>
        </row>
        <row r="7371">
          <cell r="H7371" t="str">
            <v/>
          </cell>
        </row>
        <row r="7372">
          <cell r="H7372" t="str">
            <v/>
          </cell>
        </row>
        <row r="7373">
          <cell r="H7373" t="str">
            <v/>
          </cell>
        </row>
        <row r="7374">
          <cell r="H7374" t="str">
            <v/>
          </cell>
        </row>
        <row r="7375">
          <cell r="H7375" t="str">
            <v/>
          </cell>
        </row>
        <row r="7376">
          <cell r="H7376" t="str">
            <v/>
          </cell>
        </row>
        <row r="7377">
          <cell r="H7377" t="str">
            <v/>
          </cell>
        </row>
        <row r="7378">
          <cell r="H7378" t="str">
            <v/>
          </cell>
        </row>
        <row r="7379">
          <cell r="H7379" t="str">
            <v/>
          </cell>
        </row>
        <row r="7380">
          <cell r="H7380" t="str">
            <v/>
          </cell>
        </row>
        <row r="7381">
          <cell r="H7381" t="str">
            <v/>
          </cell>
        </row>
        <row r="7382">
          <cell r="H7382" t="str">
            <v/>
          </cell>
        </row>
        <row r="7383">
          <cell r="H7383" t="str">
            <v/>
          </cell>
        </row>
        <row r="7384">
          <cell r="H7384" t="str">
            <v/>
          </cell>
        </row>
        <row r="7385">
          <cell r="H7385" t="str">
            <v/>
          </cell>
        </row>
        <row r="7386">
          <cell r="H7386" t="str">
            <v/>
          </cell>
        </row>
        <row r="7387">
          <cell r="H7387" t="str">
            <v/>
          </cell>
        </row>
        <row r="7388">
          <cell r="H7388" t="str">
            <v/>
          </cell>
        </row>
        <row r="7389">
          <cell r="H7389" t="str">
            <v/>
          </cell>
        </row>
        <row r="7390">
          <cell r="H7390" t="str">
            <v/>
          </cell>
        </row>
        <row r="7391">
          <cell r="H7391" t="str">
            <v/>
          </cell>
        </row>
        <row r="7392">
          <cell r="H7392" t="str">
            <v/>
          </cell>
        </row>
        <row r="7393">
          <cell r="H7393" t="str">
            <v/>
          </cell>
        </row>
        <row r="7394">
          <cell r="H7394" t="str">
            <v/>
          </cell>
        </row>
        <row r="7395">
          <cell r="H7395" t="str">
            <v/>
          </cell>
        </row>
        <row r="7396">
          <cell r="H7396" t="str">
            <v/>
          </cell>
        </row>
        <row r="7397">
          <cell r="H7397" t="str">
            <v/>
          </cell>
        </row>
        <row r="7398">
          <cell r="H7398" t="str">
            <v/>
          </cell>
        </row>
        <row r="7399">
          <cell r="H7399" t="str">
            <v/>
          </cell>
        </row>
        <row r="7400">
          <cell r="H7400" t="str">
            <v/>
          </cell>
        </row>
        <row r="7401">
          <cell r="H7401" t="str">
            <v/>
          </cell>
        </row>
        <row r="7402">
          <cell r="H7402" t="str">
            <v/>
          </cell>
        </row>
        <row r="7403">
          <cell r="H7403" t="str">
            <v/>
          </cell>
        </row>
        <row r="7404">
          <cell r="H7404" t="str">
            <v/>
          </cell>
        </row>
        <row r="7405">
          <cell r="H7405" t="str">
            <v/>
          </cell>
        </row>
        <row r="7406">
          <cell r="H7406" t="str">
            <v/>
          </cell>
        </row>
        <row r="7407">
          <cell r="H7407" t="str">
            <v/>
          </cell>
        </row>
        <row r="7408">
          <cell r="H7408" t="str">
            <v/>
          </cell>
        </row>
        <row r="7409">
          <cell r="H7409" t="str">
            <v/>
          </cell>
        </row>
        <row r="7410">
          <cell r="H7410" t="str">
            <v/>
          </cell>
        </row>
        <row r="7411">
          <cell r="H7411" t="str">
            <v/>
          </cell>
        </row>
        <row r="7412">
          <cell r="H7412" t="str">
            <v/>
          </cell>
        </row>
        <row r="7413">
          <cell r="H7413" t="str">
            <v/>
          </cell>
        </row>
        <row r="7414">
          <cell r="H7414" t="str">
            <v/>
          </cell>
        </row>
        <row r="7415">
          <cell r="H7415" t="str">
            <v/>
          </cell>
        </row>
        <row r="7416">
          <cell r="H7416" t="str">
            <v/>
          </cell>
        </row>
        <row r="7417">
          <cell r="H7417" t="str">
            <v/>
          </cell>
        </row>
        <row r="7418">
          <cell r="H7418" t="str">
            <v/>
          </cell>
        </row>
        <row r="7419">
          <cell r="H7419" t="str">
            <v/>
          </cell>
        </row>
        <row r="7420">
          <cell r="H7420" t="str">
            <v/>
          </cell>
        </row>
        <row r="7421">
          <cell r="H7421" t="str">
            <v/>
          </cell>
        </row>
        <row r="7422">
          <cell r="H7422" t="str">
            <v/>
          </cell>
        </row>
        <row r="7423">
          <cell r="H7423" t="str">
            <v/>
          </cell>
        </row>
        <row r="7424">
          <cell r="H7424" t="str">
            <v/>
          </cell>
        </row>
        <row r="7425">
          <cell r="H7425" t="str">
            <v/>
          </cell>
        </row>
        <row r="7426">
          <cell r="H7426" t="str">
            <v/>
          </cell>
        </row>
        <row r="7427">
          <cell r="H7427" t="str">
            <v/>
          </cell>
        </row>
        <row r="7428">
          <cell r="H7428" t="str">
            <v/>
          </cell>
        </row>
        <row r="7429">
          <cell r="H7429" t="str">
            <v/>
          </cell>
        </row>
        <row r="7430">
          <cell r="H7430" t="str">
            <v/>
          </cell>
        </row>
        <row r="7431">
          <cell r="H7431" t="str">
            <v/>
          </cell>
        </row>
        <row r="7432">
          <cell r="H7432" t="str">
            <v/>
          </cell>
        </row>
        <row r="7433">
          <cell r="H7433" t="str">
            <v/>
          </cell>
        </row>
        <row r="7434">
          <cell r="H7434" t="str">
            <v/>
          </cell>
        </row>
        <row r="7435">
          <cell r="H7435" t="str">
            <v/>
          </cell>
        </row>
        <row r="7436">
          <cell r="H7436" t="str">
            <v/>
          </cell>
        </row>
        <row r="7437">
          <cell r="H7437" t="str">
            <v/>
          </cell>
        </row>
        <row r="7438">
          <cell r="H7438" t="str">
            <v/>
          </cell>
        </row>
        <row r="7439">
          <cell r="H7439" t="str">
            <v/>
          </cell>
        </row>
        <row r="7440">
          <cell r="H7440" t="str">
            <v/>
          </cell>
        </row>
        <row r="7441">
          <cell r="H7441" t="str">
            <v/>
          </cell>
        </row>
        <row r="7442">
          <cell r="H7442" t="str">
            <v/>
          </cell>
        </row>
        <row r="7443">
          <cell r="H7443" t="str">
            <v/>
          </cell>
        </row>
        <row r="7444">
          <cell r="H7444" t="str">
            <v/>
          </cell>
        </row>
        <row r="7445">
          <cell r="H7445" t="str">
            <v/>
          </cell>
        </row>
        <row r="7446">
          <cell r="H7446" t="str">
            <v/>
          </cell>
        </row>
        <row r="7447">
          <cell r="H7447" t="str">
            <v/>
          </cell>
        </row>
        <row r="7448">
          <cell r="H7448" t="str">
            <v/>
          </cell>
        </row>
        <row r="7449">
          <cell r="H7449" t="str">
            <v/>
          </cell>
        </row>
        <row r="7450">
          <cell r="H7450" t="str">
            <v/>
          </cell>
        </row>
        <row r="7451">
          <cell r="H7451" t="str">
            <v/>
          </cell>
        </row>
        <row r="7452">
          <cell r="H7452" t="str">
            <v/>
          </cell>
        </row>
        <row r="7453">
          <cell r="H7453" t="str">
            <v/>
          </cell>
        </row>
        <row r="7454">
          <cell r="H7454" t="str">
            <v/>
          </cell>
        </row>
        <row r="7455">
          <cell r="H7455" t="str">
            <v/>
          </cell>
        </row>
        <row r="7456">
          <cell r="H7456" t="str">
            <v/>
          </cell>
        </row>
        <row r="7457">
          <cell r="H7457" t="str">
            <v/>
          </cell>
        </row>
        <row r="7458">
          <cell r="H7458" t="str">
            <v/>
          </cell>
        </row>
        <row r="7459">
          <cell r="H7459" t="str">
            <v/>
          </cell>
        </row>
        <row r="7460">
          <cell r="H7460" t="str">
            <v/>
          </cell>
        </row>
        <row r="7461">
          <cell r="H7461" t="str">
            <v/>
          </cell>
        </row>
        <row r="7462">
          <cell r="H7462" t="str">
            <v/>
          </cell>
        </row>
        <row r="7463">
          <cell r="H7463" t="str">
            <v/>
          </cell>
        </row>
        <row r="7464">
          <cell r="H7464" t="str">
            <v/>
          </cell>
        </row>
        <row r="7465">
          <cell r="H7465" t="str">
            <v/>
          </cell>
        </row>
        <row r="7466">
          <cell r="H7466" t="str">
            <v/>
          </cell>
        </row>
        <row r="7467">
          <cell r="H7467" t="str">
            <v/>
          </cell>
        </row>
        <row r="7468">
          <cell r="H7468" t="str">
            <v/>
          </cell>
        </row>
        <row r="7469">
          <cell r="H7469" t="str">
            <v/>
          </cell>
        </row>
        <row r="7470">
          <cell r="H7470" t="str">
            <v/>
          </cell>
        </row>
        <row r="7471">
          <cell r="H7471" t="str">
            <v/>
          </cell>
        </row>
        <row r="7472">
          <cell r="H7472" t="str">
            <v/>
          </cell>
        </row>
        <row r="7473">
          <cell r="H7473" t="str">
            <v/>
          </cell>
        </row>
        <row r="7474">
          <cell r="H7474" t="str">
            <v/>
          </cell>
        </row>
        <row r="7475">
          <cell r="H7475" t="str">
            <v/>
          </cell>
        </row>
        <row r="7476">
          <cell r="H7476" t="str">
            <v/>
          </cell>
        </row>
        <row r="7477">
          <cell r="H7477" t="str">
            <v/>
          </cell>
        </row>
        <row r="7478">
          <cell r="H7478" t="str">
            <v/>
          </cell>
        </row>
        <row r="7479">
          <cell r="H7479" t="str">
            <v/>
          </cell>
        </row>
        <row r="7480">
          <cell r="H7480" t="str">
            <v/>
          </cell>
        </row>
        <row r="7481">
          <cell r="H7481" t="str">
            <v/>
          </cell>
        </row>
        <row r="7482">
          <cell r="H7482" t="str">
            <v/>
          </cell>
        </row>
        <row r="7483">
          <cell r="H7483" t="str">
            <v/>
          </cell>
        </row>
        <row r="7484">
          <cell r="H7484" t="str">
            <v/>
          </cell>
        </row>
        <row r="7485">
          <cell r="H7485" t="str">
            <v/>
          </cell>
        </row>
        <row r="7486">
          <cell r="H7486" t="str">
            <v/>
          </cell>
        </row>
        <row r="7487">
          <cell r="H7487" t="str">
            <v/>
          </cell>
        </row>
        <row r="7488">
          <cell r="H7488" t="str">
            <v/>
          </cell>
        </row>
        <row r="7489">
          <cell r="H7489" t="str">
            <v/>
          </cell>
        </row>
        <row r="7490">
          <cell r="H7490" t="str">
            <v/>
          </cell>
        </row>
        <row r="7491">
          <cell r="H7491" t="str">
            <v/>
          </cell>
        </row>
        <row r="7492">
          <cell r="H7492" t="str">
            <v/>
          </cell>
        </row>
        <row r="7493">
          <cell r="H7493" t="str">
            <v/>
          </cell>
        </row>
        <row r="7494">
          <cell r="H7494" t="str">
            <v/>
          </cell>
        </row>
        <row r="7495">
          <cell r="H7495" t="str">
            <v/>
          </cell>
        </row>
        <row r="7496">
          <cell r="H7496" t="str">
            <v/>
          </cell>
        </row>
        <row r="7497">
          <cell r="H7497" t="str">
            <v/>
          </cell>
        </row>
        <row r="7498">
          <cell r="H7498" t="str">
            <v/>
          </cell>
        </row>
        <row r="7499">
          <cell r="H7499" t="str">
            <v/>
          </cell>
        </row>
        <row r="7500">
          <cell r="H7500" t="str">
            <v/>
          </cell>
        </row>
        <row r="7501">
          <cell r="H7501" t="str">
            <v/>
          </cell>
        </row>
        <row r="7502">
          <cell r="H7502" t="str">
            <v/>
          </cell>
        </row>
        <row r="7503">
          <cell r="H7503" t="str">
            <v/>
          </cell>
        </row>
        <row r="7504">
          <cell r="H7504" t="str">
            <v/>
          </cell>
        </row>
        <row r="7505">
          <cell r="H7505" t="str">
            <v/>
          </cell>
        </row>
        <row r="7506">
          <cell r="H7506" t="str">
            <v/>
          </cell>
        </row>
        <row r="7507">
          <cell r="H7507" t="str">
            <v/>
          </cell>
        </row>
        <row r="7508">
          <cell r="H7508" t="str">
            <v/>
          </cell>
        </row>
        <row r="7509">
          <cell r="H7509" t="str">
            <v/>
          </cell>
        </row>
        <row r="7510">
          <cell r="H7510" t="str">
            <v/>
          </cell>
        </row>
        <row r="7511">
          <cell r="H7511" t="str">
            <v/>
          </cell>
        </row>
        <row r="7512">
          <cell r="H7512" t="str">
            <v/>
          </cell>
        </row>
        <row r="7513">
          <cell r="H7513" t="str">
            <v/>
          </cell>
        </row>
        <row r="7514">
          <cell r="H7514" t="str">
            <v/>
          </cell>
        </row>
        <row r="7515">
          <cell r="H7515" t="str">
            <v/>
          </cell>
        </row>
        <row r="7516">
          <cell r="H7516" t="str">
            <v/>
          </cell>
        </row>
        <row r="7517">
          <cell r="H7517" t="str">
            <v/>
          </cell>
        </row>
        <row r="7518">
          <cell r="H7518" t="str">
            <v/>
          </cell>
        </row>
        <row r="7519">
          <cell r="H7519" t="str">
            <v/>
          </cell>
        </row>
        <row r="7520">
          <cell r="H7520" t="str">
            <v/>
          </cell>
        </row>
        <row r="7521">
          <cell r="H7521" t="str">
            <v/>
          </cell>
        </row>
        <row r="7522">
          <cell r="H7522" t="str">
            <v/>
          </cell>
        </row>
        <row r="7523">
          <cell r="H7523" t="str">
            <v/>
          </cell>
        </row>
        <row r="7524">
          <cell r="H7524" t="str">
            <v/>
          </cell>
        </row>
        <row r="7525">
          <cell r="H7525" t="str">
            <v/>
          </cell>
        </row>
        <row r="7526">
          <cell r="H7526" t="str">
            <v/>
          </cell>
        </row>
        <row r="7527">
          <cell r="H7527" t="str">
            <v/>
          </cell>
        </row>
        <row r="7528">
          <cell r="H7528" t="str">
            <v/>
          </cell>
        </row>
        <row r="7529">
          <cell r="H7529" t="str">
            <v/>
          </cell>
        </row>
        <row r="7530">
          <cell r="H7530" t="str">
            <v/>
          </cell>
        </row>
        <row r="7531">
          <cell r="H7531" t="str">
            <v/>
          </cell>
        </row>
        <row r="7532">
          <cell r="H7532" t="str">
            <v/>
          </cell>
        </row>
        <row r="7533">
          <cell r="H7533" t="str">
            <v/>
          </cell>
        </row>
        <row r="7534">
          <cell r="H7534" t="str">
            <v/>
          </cell>
        </row>
        <row r="7535">
          <cell r="H7535" t="str">
            <v/>
          </cell>
        </row>
        <row r="7536">
          <cell r="H7536" t="str">
            <v/>
          </cell>
        </row>
        <row r="7537">
          <cell r="H7537" t="str">
            <v/>
          </cell>
        </row>
        <row r="7538">
          <cell r="H7538" t="str">
            <v/>
          </cell>
        </row>
        <row r="7539">
          <cell r="H7539" t="str">
            <v/>
          </cell>
        </row>
        <row r="7540">
          <cell r="H7540" t="str">
            <v/>
          </cell>
        </row>
        <row r="7541">
          <cell r="H7541" t="str">
            <v/>
          </cell>
        </row>
        <row r="7542">
          <cell r="H7542" t="str">
            <v/>
          </cell>
        </row>
        <row r="7543">
          <cell r="H7543" t="str">
            <v/>
          </cell>
        </row>
        <row r="7544">
          <cell r="H7544" t="str">
            <v/>
          </cell>
        </row>
        <row r="7545">
          <cell r="H7545" t="str">
            <v/>
          </cell>
        </row>
        <row r="7546">
          <cell r="H7546" t="str">
            <v/>
          </cell>
        </row>
        <row r="7547">
          <cell r="H7547" t="str">
            <v/>
          </cell>
        </row>
        <row r="7548">
          <cell r="H7548" t="str">
            <v/>
          </cell>
        </row>
        <row r="7549">
          <cell r="H7549" t="str">
            <v/>
          </cell>
        </row>
        <row r="7550">
          <cell r="H7550" t="str">
            <v/>
          </cell>
        </row>
        <row r="7551">
          <cell r="H7551" t="str">
            <v/>
          </cell>
        </row>
        <row r="7552">
          <cell r="H7552" t="str">
            <v/>
          </cell>
        </row>
        <row r="7553">
          <cell r="H7553" t="str">
            <v/>
          </cell>
        </row>
        <row r="7554">
          <cell r="H7554" t="str">
            <v/>
          </cell>
        </row>
        <row r="7555">
          <cell r="H7555" t="str">
            <v/>
          </cell>
        </row>
        <row r="7556">
          <cell r="H7556" t="str">
            <v/>
          </cell>
        </row>
        <row r="7557">
          <cell r="H7557" t="str">
            <v/>
          </cell>
        </row>
        <row r="7558">
          <cell r="H7558" t="str">
            <v/>
          </cell>
        </row>
        <row r="7559">
          <cell r="H7559" t="str">
            <v/>
          </cell>
        </row>
        <row r="7560">
          <cell r="H7560" t="str">
            <v/>
          </cell>
        </row>
        <row r="7561">
          <cell r="H7561" t="str">
            <v/>
          </cell>
        </row>
        <row r="7562">
          <cell r="H7562" t="str">
            <v/>
          </cell>
        </row>
        <row r="7563">
          <cell r="H7563" t="str">
            <v/>
          </cell>
        </row>
        <row r="7564">
          <cell r="H7564" t="str">
            <v/>
          </cell>
        </row>
        <row r="7565">
          <cell r="H7565" t="str">
            <v/>
          </cell>
        </row>
        <row r="7566">
          <cell r="H7566" t="str">
            <v/>
          </cell>
        </row>
        <row r="7567">
          <cell r="H7567" t="str">
            <v/>
          </cell>
        </row>
        <row r="7568">
          <cell r="H7568" t="str">
            <v/>
          </cell>
        </row>
        <row r="7569">
          <cell r="H7569" t="str">
            <v/>
          </cell>
        </row>
        <row r="7570">
          <cell r="H7570" t="str">
            <v/>
          </cell>
        </row>
        <row r="7571">
          <cell r="H7571" t="str">
            <v/>
          </cell>
        </row>
        <row r="7572">
          <cell r="H7572" t="str">
            <v/>
          </cell>
        </row>
        <row r="7573">
          <cell r="H7573" t="str">
            <v/>
          </cell>
        </row>
        <row r="7574">
          <cell r="H7574" t="str">
            <v/>
          </cell>
        </row>
        <row r="7575">
          <cell r="H7575" t="str">
            <v/>
          </cell>
        </row>
        <row r="7576">
          <cell r="H7576" t="str">
            <v/>
          </cell>
        </row>
        <row r="7577">
          <cell r="H7577" t="str">
            <v/>
          </cell>
        </row>
        <row r="7578">
          <cell r="H7578" t="str">
            <v/>
          </cell>
        </row>
        <row r="7579">
          <cell r="H7579" t="str">
            <v/>
          </cell>
        </row>
        <row r="7580">
          <cell r="H7580" t="str">
            <v/>
          </cell>
        </row>
        <row r="7581">
          <cell r="H7581" t="str">
            <v/>
          </cell>
        </row>
        <row r="7582">
          <cell r="H7582" t="str">
            <v/>
          </cell>
        </row>
        <row r="7583">
          <cell r="H7583" t="str">
            <v/>
          </cell>
        </row>
        <row r="7584">
          <cell r="H7584" t="str">
            <v/>
          </cell>
        </row>
        <row r="7585">
          <cell r="H7585" t="str">
            <v/>
          </cell>
        </row>
        <row r="7586">
          <cell r="H7586" t="str">
            <v/>
          </cell>
        </row>
        <row r="7587">
          <cell r="H7587" t="str">
            <v/>
          </cell>
        </row>
        <row r="7588">
          <cell r="H7588" t="str">
            <v/>
          </cell>
        </row>
        <row r="7589">
          <cell r="H7589" t="str">
            <v/>
          </cell>
        </row>
        <row r="7590">
          <cell r="H7590" t="str">
            <v/>
          </cell>
        </row>
        <row r="7591">
          <cell r="H7591" t="str">
            <v/>
          </cell>
        </row>
        <row r="7592">
          <cell r="H7592" t="str">
            <v/>
          </cell>
        </row>
        <row r="7593">
          <cell r="H7593" t="str">
            <v/>
          </cell>
        </row>
        <row r="7594">
          <cell r="H7594" t="str">
            <v/>
          </cell>
        </row>
        <row r="7595">
          <cell r="H7595" t="str">
            <v/>
          </cell>
        </row>
        <row r="7596">
          <cell r="H7596" t="str">
            <v/>
          </cell>
        </row>
        <row r="7597">
          <cell r="H7597" t="str">
            <v/>
          </cell>
        </row>
        <row r="7598">
          <cell r="H7598" t="str">
            <v/>
          </cell>
        </row>
        <row r="7599">
          <cell r="H7599" t="str">
            <v/>
          </cell>
        </row>
        <row r="7600">
          <cell r="H7600" t="str">
            <v/>
          </cell>
        </row>
        <row r="7601">
          <cell r="H7601" t="str">
            <v/>
          </cell>
        </row>
        <row r="7602">
          <cell r="H7602" t="str">
            <v/>
          </cell>
        </row>
        <row r="7603">
          <cell r="H7603" t="str">
            <v/>
          </cell>
        </row>
        <row r="7604">
          <cell r="H7604" t="str">
            <v/>
          </cell>
        </row>
        <row r="7605">
          <cell r="H7605" t="str">
            <v/>
          </cell>
        </row>
        <row r="7606">
          <cell r="H7606" t="str">
            <v/>
          </cell>
        </row>
        <row r="7607">
          <cell r="H7607" t="str">
            <v/>
          </cell>
        </row>
        <row r="7608">
          <cell r="H7608" t="str">
            <v/>
          </cell>
        </row>
        <row r="7609">
          <cell r="H7609" t="str">
            <v/>
          </cell>
        </row>
        <row r="7610">
          <cell r="H7610" t="str">
            <v/>
          </cell>
        </row>
        <row r="7611">
          <cell r="H7611" t="str">
            <v/>
          </cell>
        </row>
        <row r="7612">
          <cell r="H7612" t="str">
            <v/>
          </cell>
        </row>
        <row r="7613">
          <cell r="H7613" t="str">
            <v/>
          </cell>
        </row>
        <row r="7614">
          <cell r="H7614" t="str">
            <v/>
          </cell>
        </row>
        <row r="7615">
          <cell r="H7615" t="str">
            <v/>
          </cell>
        </row>
        <row r="7616">
          <cell r="H7616" t="str">
            <v/>
          </cell>
        </row>
        <row r="7617">
          <cell r="H7617" t="str">
            <v/>
          </cell>
        </row>
        <row r="7618">
          <cell r="H7618" t="str">
            <v/>
          </cell>
        </row>
        <row r="7619">
          <cell r="H7619" t="str">
            <v/>
          </cell>
        </row>
        <row r="7620">
          <cell r="H7620" t="str">
            <v/>
          </cell>
        </row>
        <row r="7621">
          <cell r="H7621" t="str">
            <v/>
          </cell>
        </row>
        <row r="7622">
          <cell r="H7622" t="str">
            <v/>
          </cell>
        </row>
        <row r="7623">
          <cell r="H7623" t="str">
            <v/>
          </cell>
        </row>
        <row r="7624">
          <cell r="H7624" t="str">
            <v/>
          </cell>
        </row>
        <row r="7625">
          <cell r="H7625" t="str">
            <v/>
          </cell>
        </row>
        <row r="7626">
          <cell r="H7626" t="str">
            <v/>
          </cell>
        </row>
        <row r="7627">
          <cell r="H7627" t="str">
            <v/>
          </cell>
        </row>
        <row r="7628">
          <cell r="H7628" t="str">
            <v/>
          </cell>
        </row>
        <row r="7629">
          <cell r="H7629" t="str">
            <v/>
          </cell>
        </row>
        <row r="7630">
          <cell r="H7630" t="str">
            <v/>
          </cell>
        </row>
        <row r="7631">
          <cell r="H7631" t="str">
            <v/>
          </cell>
        </row>
        <row r="7632">
          <cell r="H7632" t="str">
            <v/>
          </cell>
        </row>
        <row r="7633">
          <cell r="H7633" t="str">
            <v/>
          </cell>
        </row>
        <row r="7634">
          <cell r="H7634" t="str">
            <v/>
          </cell>
        </row>
        <row r="7635">
          <cell r="H7635" t="str">
            <v/>
          </cell>
        </row>
        <row r="7636">
          <cell r="H7636" t="str">
            <v/>
          </cell>
        </row>
        <row r="7637">
          <cell r="H7637" t="str">
            <v/>
          </cell>
        </row>
        <row r="7638">
          <cell r="H7638" t="str">
            <v/>
          </cell>
        </row>
        <row r="7639">
          <cell r="H7639" t="str">
            <v/>
          </cell>
        </row>
        <row r="7640">
          <cell r="H7640" t="str">
            <v/>
          </cell>
        </row>
        <row r="7641">
          <cell r="H7641" t="str">
            <v/>
          </cell>
        </row>
        <row r="7642">
          <cell r="H7642" t="str">
            <v/>
          </cell>
        </row>
        <row r="7643">
          <cell r="H7643" t="str">
            <v/>
          </cell>
        </row>
        <row r="7644">
          <cell r="H7644" t="str">
            <v/>
          </cell>
        </row>
        <row r="7645">
          <cell r="H7645" t="str">
            <v/>
          </cell>
        </row>
        <row r="7646">
          <cell r="H7646" t="str">
            <v/>
          </cell>
        </row>
        <row r="7647">
          <cell r="H7647" t="str">
            <v/>
          </cell>
        </row>
        <row r="7648">
          <cell r="H7648" t="str">
            <v/>
          </cell>
        </row>
        <row r="7649">
          <cell r="H7649" t="str">
            <v/>
          </cell>
        </row>
        <row r="7650">
          <cell r="H7650" t="str">
            <v/>
          </cell>
        </row>
        <row r="7651">
          <cell r="H7651" t="str">
            <v/>
          </cell>
        </row>
        <row r="7652">
          <cell r="H7652" t="str">
            <v/>
          </cell>
        </row>
        <row r="7653">
          <cell r="H7653" t="str">
            <v/>
          </cell>
        </row>
        <row r="7654">
          <cell r="H7654" t="str">
            <v/>
          </cell>
        </row>
        <row r="7655">
          <cell r="H7655" t="str">
            <v/>
          </cell>
        </row>
        <row r="7656">
          <cell r="H7656" t="str">
            <v/>
          </cell>
        </row>
        <row r="7657">
          <cell r="H7657" t="str">
            <v/>
          </cell>
        </row>
        <row r="7658">
          <cell r="H7658" t="str">
            <v/>
          </cell>
        </row>
        <row r="7659">
          <cell r="H7659" t="str">
            <v/>
          </cell>
        </row>
        <row r="7660">
          <cell r="H7660" t="str">
            <v/>
          </cell>
        </row>
        <row r="7661">
          <cell r="H7661" t="str">
            <v/>
          </cell>
        </row>
        <row r="7662">
          <cell r="H7662" t="str">
            <v/>
          </cell>
        </row>
        <row r="7663">
          <cell r="H7663" t="str">
            <v/>
          </cell>
        </row>
        <row r="7664">
          <cell r="H7664" t="str">
            <v/>
          </cell>
        </row>
        <row r="7665">
          <cell r="H7665" t="str">
            <v/>
          </cell>
        </row>
        <row r="7666">
          <cell r="H7666" t="str">
            <v/>
          </cell>
        </row>
        <row r="7667">
          <cell r="H7667" t="str">
            <v/>
          </cell>
        </row>
        <row r="7668">
          <cell r="H7668" t="str">
            <v/>
          </cell>
        </row>
        <row r="7669">
          <cell r="H7669" t="str">
            <v/>
          </cell>
        </row>
        <row r="7670">
          <cell r="H7670" t="str">
            <v/>
          </cell>
        </row>
        <row r="7671">
          <cell r="H7671" t="str">
            <v/>
          </cell>
        </row>
        <row r="7672">
          <cell r="H7672" t="str">
            <v/>
          </cell>
        </row>
        <row r="7673">
          <cell r="H7673" t="str">
            <v/>
          </cell>
        </row>
        <row r="7674">
          <cell r="H7674" t="str">
            <v/>
          </cell>
        </row>
        <row r="7675">
          <cell r="H7675" t="str">
            <v/>
          </cell>
        </row>
        <row r="7676">
          <cell r="H7676" t="str">
            <v/>
          </cell>
        </row>
        <row r="7677">
          <cell r="H7677" t="str">
            <v/>
          </cell>
        </row>
        <row r="7678">
          <cell r="H7678" t="str">
            <v/>
          </cell>
        </row>
        <row r="7679">
          <cell r="H7679" t="str">
            <v/>
          </cell>
        </row>
        <row r="7680">
          <cell r="H7680" t="str">
            <v/>
          </cell>
        </row>
        <row r="7681">
          <cell r="H7681" t="str">
            <v/>
          </cell>
        </row>
        <row r="7682">
          <cell r="H7682" t="str">
            <v/>
          </cell>
        </row>
        <row r="7683">
          <cell r="H7683" t="str">
            <v/>
          </cell>
        </row>
        <row r="7684">
          <cell r="H7684" t="str">
            <v/>
          </cell>
        </row>
        <row r="7685">
          <cell r="H7685" t="str">
            <v/>
          </cell>
        </row>
        <row r="7686">
          <cell r="H7686" t="str">
            <v/>
          </cell>
        </row>
        <row r="7687">
          <cell r="H7687" t="str">
            <v/>
          </cell>
        </row>
        <row r="7688">
          <cell r="H7688" t="str">
            <v/>
          </cell>
        </row>
        <row r="7689">
          <cell r="H7689" t="str">
            <v/>
          </cell>
        </row>
        <row r="7690">
          <cell r="H7690" t="str">
            <v/>
          </cell>
        </row>
        <row r="7691">
          <cell r="H7691" t="str">
            <v/>
          </cell>
        </row>
        <row r="7692">
          <cell r="H7692" t="str">
            <v/>
          </cell>
        </row>
        <row r="7693">
          <cell r="H7693" t="str">
            <v/>
          </cell>
        </row>
        <row r="7694">
          <cell r="H7694" t="str">
            <v/>
          </cell>
        </row>
        <row r="7695">
          <cell r="H7695" t="str">
            <v/>
          </cell>
        </row>
        <row r="7696">
          <cell r="H7696" t="str">
            <v/>
          </cell>
        </row>
        <row r="7697">
          <cell r="H7697" t="str">
            <v/>
          </cell>
        </row>
        <row r="7698">
          <cell r="H7698" t="str">
            <v/>
          </cell>
        </row>
        <row r="7699">
          <cell r="H7699" t="str">
            <v/>
          </cell>
        </row>
        <row r="7700">
          <cell r="H7700" t="str">
            <v/>
          </cell>
        </row>
        <row r="7701">
          <cell r="H7701" t="str">
            <v/>
          </cell>
        </row>
        <row r="7702">
          <cell r="H7702" t="str">
            <v/>
          </cell>
        </row>
        <row r="7703">
          <cell r="H7703" t="str">
            <v/>
          </cell>
        </row>
        <row r="7704">
          <cell r="H7704" t="str">
            <v/>
          </cell>
        </row>
        <row r="7705">
          <cell r="H7705" t="str">
            <v/>
          </cell>
        </row>
        <row r="7706">
          <cell r="H7706" t="str">
            <v/>
          </cell>
        </row>
        <row r="7707">
          <cell r="H7707" t="str">
            <v/>
          </cell>
        </row>
        <row r="7708">
          <cell r="H7708" t="str">
            <v/>
          </cell>
        </row>
        <row r="7709">
          <cell r="H7709" t="str">
            <v/>
          </cell>
        </row>
        <row r="7710">
          <cell r="H7710" t="str">
            <v/>
          </cell>
        </row>
        <row r="7711">
          <cell r="H7711" t="str">
            <v/>
          </cell>
        </row>
        <row r="7712">
          <cell r="H7712" t="str">
            <v/>
          </cell>
        </row>
        <row r="7713">
          <cell r="H7713" t="str">
            <v/>
          </cell>
        </row>
        <row r="7714">
          <cell r="H7714" t="str">
            <v/>
          </cell>
        </row>
        <row r="7715">
          <cell r="H7715" t="str">
            <v/>
          </cell>
        </row>
        <row r="7716">
          <cell r="H7716" t="str">
            <v/>
          </cell>
        </row>
        <row r="7717">
          <cell r="H7717" t="str">
            <v/>
          </cell>
        </row>
        <row r="7718">
          <cell r="H7718" t="str">
            <v/>
          </cell>
        </row>
        <row r="7719">
          <cell r="H7719" t="str">
            <v/>
          </cell>
        </row>
        <row r="7720">
          <cell r="H7720" t="str">
            <v/>
          </cell>
        </row>
        <row r="7721">
          <cell r="H7721" t="str">
            <v/>
          </cell>
        </row>
        <row r="7722">
          <cell r="H7722" t="str">
            <v/>
          </cell>
        </row>
        <row r="7723">
          <cell r="H7723" t="str">
            <v/>
          </cell>
        </row>
        <row r="7724">
          <cell r="H7724" t="str">
            <v/>
          </cell>
        </row>
        <row r="7725">
          <cell r="H7725" t="str">
            <v/>
          </cell>
        </row>
        <row r="7726">
          <cell r="H7726" t="str">
            <v/>
          </cell>
        </row>
        <row r="7727">
          <cell r="H7727" t="str">
            <v/>
          </cell>
        </row>
        <row r="7728">
          <cell r="H7728" t="str">
            <v/>
          </cell>
        </row>
        <row r="7729">
          <cell r="H7729" t="str">
            <v/>
          </cell>
        </row>
        <row r="7730">
          <cell r="H7730" t="str">
            <v/>
          </cell>
        </row>
        <row r="7731">
          <cell r="H7731" t="str">
            <v/>
          </cell>
        </row>
        <row r="7732">
          <cell r="H7732" t="str">
            <v/>
          </cell>
        </row>
        <row r="7733">
          <cell r="H7733" t="str">
            <v/>
          </cell>
        </row>
        <row r="7734">
          <cell r="H7734" t="str">
            <v/>
          </cell>
        </row>
        <row r="7735">
          <cell r="H7735" t="str">
            <v/>
          </cell>
        </row>
        <row r="7736">
          <cell r="H7736" t="str">
            <v/>
          </cell>
        </row>
        <row r="7737">
          <cell r="H7737" t="str">
            <v/>
          </cell>
        </row>
        <row r="7738">
          <cell r="H7738" t="str">
            <v/>
          </cell>
        </row>
        <row r="7739">
          <cell r="H7739" t="str">
            <v/>
          </cell>
        </row>
        <row r="7740">
          <cell r="H7740" t="str">
            <v/>
          </cell>
        </row>
        <row r="7741">
          <cell r="H7741" t="str">
            <v/>
          </cell>
        </row>
        <row r="7742">
          <cell r="H7742" t="str">
            <v/>
          </cell>
        </row>
        <row r="7743">
          <cell r="H7743" t="str">
            <v/>
          </cell>
        </row>
        <row r="7744">
          <cell r="H7744" t="str">
            <v/>
          </cell>
        </row>
        <row r="7745">
          <cell r="H7745" t="str">
            <v/>
          </cell>
        </row>
        <row r="7746">
          <cell r="H7746" t="str">
            <v/>
          </cell>
        </row>
        <row r="7747">
          <cell r="H7747" t="str">
            <v/>
          </cell>
        </row>
        <row r="7748">
          <cell r="H7748" t="str">
            <v/>
          </cell>
        </row>
        <row r="7749">
          <cell r="H7749" t="str">
            <v/>
          </cell>
        </row>
        <row r="7750">
          <cell r="H7750" t="str">
            <v/>
          </cell>
        </row>
        <row r="7751">
          <cell r="H7751" t="str">
            <v/>
          </cell>
        </row>
        <row r="7752">
          <cell r="H7752" t="str">
            <v/>
          </cell>
        </row>
        <row r="7753">
          <cell r="H7753" t="str">
            <v/>
          </cell>
        </row>
        <row r="7754">
          <cell r="H7754" t="str">
            <v/>
          </cell>
        </row>
        <row r="7755">
          <cell r="H7755" t="str">
            <v/>
          </cell>
        </row>
        <row r="7756">
          <cell r="H7756" t="str">
            <v/>
          </cell>
        </row>
        <row r="7757">
          <cell r="H7757" t="str">
            <v/>
          </cell>
        </row>
        <row r="7758">
          <cell r="H7758" t="str">
            <v/>
          </cell>
        </row>
        <row r="7759">
          <cell r="H7759" t="str">
            <v/>
          </cell>
        </row>
        <row r="7760">
          <cell r="H7760" t="str">
            <v/>
          </cell>
        </row>
        <row r="7761">
          <cell r="H7761" t="str">
            <v/>
          </cell>
        </row>
        <row r="7762">
          <cell r="H7762" t="str">
            <v/>
          </cell>
        </row>
        <row r="7763">
          <cell r="H7763" t="str">
            <v/>
          </cell>
        </row>
        <row r="7764">
          <cell r="H7764" t="str">
            <v/>
          </cell>
        </row>
        <row r="7765">
          <cell r="H7765" t="str">
            <v/>
          </cell>
        </row>
        <row r="7766">
          <cell r="H7766" t="str">
            <v/>
          </cell>
        </row>
        <row r="7767">
          <cell r="H7767" t="str">
            <v/>
          </cell>
        </row>
        <row r="7768">
          <cell r="H7768" t="str">
            <v/>
          </cell>
        </row>
        <row r="7769">
          <cell r="H7769" t="str">
            <v/>
          </cell>
        </row>
        <row r="7770">
          <cell r="H7770" t="str">
            <v/>
          </cell>
        </row>
        <row r="7771">
          <cell r="H7771" t="str">
            <v/>
          </cell>
        </row>
        <row r="7772">
          <cell r="H7772" t="str">
            <v/>
          </cell>
        </row>
        <row r="7773">
          <cell r="H7773" t="str">
            <v/>
          </cell>
        </row>
        <row r="7774">
          <cell r="H7774" t="str">
            <v/>
          </cell>
        </row>
        <row r="7775">
          <cell r="H7775" t="str">
            <v/>
          </cell>
        </row>
        <row r="7776">
          <cell r="H7776" t="str">
            <v/>
          </cell>
        </row>
        <row r="7777">
          <cell r="H7777" t="str">
            <v/>
          </cell>
        </row>
        <row r="7778">
          <cell r="H7778" t="str">
            <v/>
          </cell>
        </row>
        <row r="7779">
          <cell r="H7779" t="str">
            <v/>
          </cell>
        </row>
        <row r="7780">
          <cell r="H7780" t="str">
            <v/>
          </cell>
        </row>
        <row r="7781">
          <cell r="H7781" t="str">
            <v/>
          </cell>
        </row>
        <row r="7782">
          <cell r="H7782" t="str">
            <v/>
          </cell>
        </row>
        <row r="7783">
          <cell r="H7783" t="str">
            <v/>
          </cell>
        </row>
        <row r="7784">
          <cell r="H7784" t="str">
            <v/>
          </cell>
        </row>
        <row r="7785">
          <cell r="H7785" t="str">
            <v/>
          </cell>
        </row>
        <row r="7786">
          <cell r="H7786" t="str">
            <v/>
          </cell>
        </row>
        <row r="7787">
          <cell r="H7787" t="str">
            <v/>
          </cell>
        </row>
        <row r="7788">
          <cell r="H7788" t="str">
            <v/>
          </cell>
        </row>
        <row r="7789">
          <cell r="H7789" t="str">
            <v/>
          </cell>
        </row>
        <row r="7790">
          <cell r="H7790" t="str">
            <v/>
          </cell>
        </row>
        <row r="7791">
          <cell r="H7791" t="str">
            <v/>
          </cell>
        </row>
        <row r="7792">
          <cell r="H7792" t="str">
            <v/>
          </cell>
        </row>
        <row r="7793">
          <cell r="H7793" t="str">
            <v/>
          </cell>
        </row>
        <row r="7794">
          <cell r="H7794" t="str">
            <v/>
          </cell>
        </row>
        <row r="7795">
          <cell r="H7795" t="str">
            <v/>
          </cell>
        </row>
        <row r="7796">
          <cell r="H7796" t="str">
            <v/>
          </cell>
        </row>
        <row r="7797">
          <cell r="H7797" t="str">
            <v/>
          </cell>
        </row>
        <row r="7798">
          <cell r="H7798" t="str">
            <v/>
          </cell>
        </row>
        <row r="7799">
          <cell r="H7799" t="str">
            <v/>
          </cell>
        </row>
        <row r="7800">
          <cell r="H7800" t="str">
            <v/>
          </cell>
        </row>
        <row r="7801">
          <cell r="H7801" t="str">
            <v/>
          </cell>
        </row>
        <row r="7802">
          <cell r="H7802" t="str">
            <v/>
          </cell>
        </row>
        <row r="7803">
          <cell r="H7803" t="str">
            <v/>
          </cell>
        </row>
        <row r="7804">
          <cell r="H7804" t="str">
            <v/>
          </cell>
        </row>
        <row r="7805">
          <cell r="H7805" t="str">
            <v/>
          </cell>
        </row>
        <row r="7806">
          <cell r="H7806" t="str">
            <v/>
          </cell>
        </row>
        <row r="7807">
          <cell r="H7807" t="str">
            <v/>
          </cell>
        </row>
        <row r="7808">
          <cell r="H7808" t="str">
            <v/>
          </cell>
        </row>
        <row r="7809">
          <cell r="H7809" t="str">
            <v/>
          </cell>
        </row>
        <row r="7810">
          <cell r="H7810" t="str">
            <v/>
          </cell>
        </row>
        <row r="7811">
          <cell r="H7811" t="str">
            <v/>
          </cell>
        </row>
        <row r="7812">
          <cell r="H7812" t="str">
            <v/>
          </cell>
        </row>
        <row r="7813">
          <cell r="H7813" t="str">
            <v/>
          </cell>
        </row>
        <row r="7814">
          <cell r="H7814" t="str">
            <v/>
          </cell>
        </row>
        <row r="7815">
          <cell r="H7815" t="str">
            <v/>
          </cell>
        </row>
        <row r="7816">
          <cell r="H7816" t="str">
            <v/>
          </cell>
        </row>
        <row r="7817">
          <cell r="H7817" t="str">
            <v/>
          </cell>
        </row>
        <row r="7818">
          <cell r="H7818" t="str">
            <v/>
          </cell>
        </row>
        <row r="7819">
          <cell r="H7819" t="str">
            <v/>
          </cell>
        </row>
        <row r="7820">
          <cell r="H7820" t="str">
            <v/>
          </cell>
        </row>
        <row r="7821">
          <cell r="H7821" t="str">
            <v/>
          </cell>
        </row>
        <row r="7822">
          <cell r="H7822" t="str">
            <v/>
          </cell>
        </row>
        <row r="7823">
          <cell r="H7823" t="str">
            <v/>
          </cell>
        </row>
        <row r="7824">
          <cell r="H7824" t="str">
            <v/>
          </cell>
        </row>
        <row r="7825">
          <cell r="H7825" t="str">
            <v/>
          </cell>
        </row>
        <row r="7826">
          <cell r="H7826" t="str">
            <v/>
          </cell>
        </row>
        <row r="7827">
          <cell r="H7827" t="str">
            <v/>
          </cell>
        </row>
        <row r="7828">
          <cell r="H7828" t="str">
            <v/>
          </cell>
        </row>
        <row r="7829">
          <cell r="H7829" t="str">
            <v/>
          </cell>
        </row>
        <row r="7830">
          <cell r="H7830" t="str">
            <v/>
          </cell>
        </row>
        <row r="7831">
          <cell r="H7831" t="str">
            <v/>
          </cell>
        </row>
        <row r="7832">
          <cell r="H7832" t="str">
            <v/>
          </cell>
        </row>
        <row r="7833">
          <cell r="H7833" t="str">
            <v/>
          </cell>
        </row>
        <row r="7834">
          <cell r="H7834" t="str">
            <v/>
          </cell>
        </row>
        <row r="7835">
          <cell r="H7835" t="str">
            <v/>
          </cell>
        </row>
        <row r="7836">
          <cell r="H7836" t="str">
            <v/>
          </cell>
        </row>
        <row r="7837">
          <cell r="H7837" t="str">
            <v/>
          </cell>
        </row>
        <row r="7838">
          <cell r="H7838" t="str">
            <v/>
          </cell>
        </row>
        <row r="7839">
          <cell r="H7839" t="str">
            <v/>
          </cell>
        </row>
        <row r="7840">
          <cell r="H7840" t="str">
            <v/>
          </cell>
        </row>
        <row r="7841">
          <cell r="H7841" t="str">
            <v/>
          </cell>
        </row>
        <row r="7842">
          <cell r="H7842" t="str">
            <v/>
          </cell>
        </row>
        <row r="7843">
          <cell r="H7843" t="str">
            <v/>
          </cell>
        </row>
        <row r="7844">
          <cell r="H7844" t="str">
            <v/>
          </cell>
        </row>
        <row r="7845">
          <cell r="H7845" t="str">
            <v/>
          </cell>
        </row>
        <row r="7846">
          <cell r="H7846" t="str">
            <v/>
          </cell>
        </row>
        <row r="7847">
          <cell r="H7847" t="str">
            <v/>
          </cell>
        </row>
        <row r="7848">
          <cell r="H7848" t="str">
            <v/>
          </cell>
        </row>
        <row r="7849">
          <cell r="H7849" t="str">
            <v/>
          </cell>
        </row>
        <row r="7850">
          <cell r="H7850" t="str">
            <v/>
          </cell>
        </row>
        <row r="7851">
          <cell r="H7851" t="str">
            <v/>
          </cell>
        </row>
        <row r="7852">
          <cell r="H7852" t="str">
            <v/>
          </cell>
        </row>
        <row r="7853">
          <cell r="H7853" t="str">
            <v/>
          </cell>
        </row>
        <row r="7854">
          <cell r="H7854" t="str">
            <v/>
          </cell>
        </row>
        <row r="7855">
          <cell r="H7855" t="str">
            <v/>
          </cell>
        </row>
        <row r="7856">
          <cell r="H7856" t="str">
            <v/>
          </cell>
        </row>
        <row r="7857">
          <cell r="H7857" t="str">
            <v/>
          </cell>
        </row>
        <row r="7858">
          <cell r="H7858" t="str">
            <v/>
          </cell>
        </row>
        <row r="7859">
          <cell r="H7859" t="str">
            <v/>
          </cell>
        </row>
        <row r="7860">
          <cell r="H7860" t="str">
            <v/>
          </cell>
        </row>
        <row r="7861">
          <cell r="H7861" t="str">
            <v/>
          </cell>
        </row>
        <row r="7862">
          <cell r="H7862" t="str">
            <v/>
          </cell>
        </row>
        <row r="7863">
          <cell r="H7863" t="str">
            <v/>
          </cell>
        </row>
        <row r="7864">
          <cell r="H7864" t="str">
            <v/>
          </cell>
        </row>
        <row r="7865">
          <cell r="H7865" t="str">
            <v/>
          </cell>
        </row>
        <row r="7866">
          <cell r="H7866" t="str">
            <v/>
          </cell>
        </row>
        <row r="7867">
          <cell r="H7867" t="str">
            <v/>
          </cell>
        </row>
        <row r="7868">
          <cell r="H7868" t="str">
            <v/>
          </cell>
        </row>
        <row r="7869">
          <cell r="H7869" t="str">
            <v/>
          </cell>
        </row>
        <row r="7870">
          <cell r="H7870" t="str">
            <v/>
          </cell>
        </row>
        <row r="7871">
          <cell r="H7871" t="str">
            <v/>
          </cell>
        </row>
        <row r="7872">
          <cell r="H7872" t="str">
            <v/>
          </cell>
        </row>
        <row r="7873">
          <cell r="H7873" t="str">
            <v/>
          </cell>
        </row>
        <row r="7874">
          <cell r="H7874" t="str">
            <v/>
          </cell>
        </row>
        <row r="7875">
          <cell r="H7875" t="str">
            <v/>
          </cell>
        </row>
        <row r="7876">
          <cell r="H7876" t="str">
            <v/>
          </cell>
        </row>
        <row r="7877">
          <cell r="H7877" t="str">
            <v/>
          </cell>
        </row>
        <row r="7878">
          <cell r="H7878" t="str">
            <v/>
          </cell>
        </row>
        <row r="7879">
          <cell r="H7879" t="str">
            <v/>
          </cell>
        </row>
        <row r="7880">
          <cell r="H7880" t="str">
            <v/>
          </cell>
        </row>
        <row r="7881">
          <cell r="H7881" t="str">
            <v/>
          </cell>
        </row>
        <row r="7882">
          <cell r="H7882" t="str">
            <v/>
          </cell>
        </row>
        <row r="7883">
          <cell r="H7883" t="str">
            <v/>
          </cell>
        </row>
        <row r="7884">
          <cell r="H7884" t="str">
            <v/>
          </cell>
        </row>
        <row r="7885">
          <cell r="H7885" t="str">
            <v/>
          </cell>
        </row>
        <row r="7886">
          <cell r="H7886" t="str">
            <v/>
          </cell>
        </row>
        <row r="7887">
          <cell r="H7887" t="str">
            <v/>
          </cell>
        </row>
        <row r="7888">
          <cell r="H7888" t="str">
            <v/>
          </cell>
        </row>
        <row r="7889">
          <cell r="H7889" t="str">
            <v/>
          </cell>
        </row>
        <row r="7890">
          <cell r="H7890" t="str">
            <v/>
          </cell>
        </row>
        <row r="7891">
          <cell r="H7891" t="str">
            <v/>
          </cell>
        </row>
        <row r="7892">
          <cell r="H7892" t="str">
            <v/>
          </cell>
        </row>
        <row r="7893">
          <cell r="H7893" t="str">
            <v/>
          </cell>
        </row>
        <row r="7894">
          <cell r="H7894" t="str">
            <v/>
          </cell>
        </row>
        <row r="7895">
          <cell r="H7895" t="str">
            <v/>
          </cell>
        </row>
        <row r="7896">
          <cell r="H7896" t="str">
            <v/>
          </cell>
        </row>
        <row r="7897">
          <cell r="H7897" t="str">
            <v/>
          </cell>
        </row>
        <row r="7898">
          <cell r="H7898" t="str">
            <v/>
          </cell>
        </row>
        <row r="7899">
          <cell r="H7899" t="str">
            <v/>
          </cell>
        </row>
        <row r="7900">
          <cell r="H7900" t="str">
            <v/>
          </cell>
        </row>
        <row r="7901">
          <cell r="H7901" t="str">
            <v/>
          </cell>
        </row>
        <row r="7902">
          <cell r="H7902" t="str">
            <v/>
          </cell>
        </row>
        <row r="7903">
          <cell r="H7903" t="str">
            <v/>
          </cell>
        </row>
        <row r="7904">
          <cell r="H7904" t="str">
            <v/>
          </cell>
        </row>
        <row r="7905">
          <cell r="H7905" t="str">
            <v/>
          </cell>
        </row>
        <row r="7906">
          <cell r="H7906" t="str">
            <v/>
          </cell>
        </row>
        <row r="7907">
          <cell r="H7907" t="str">
            <v/>
          </cell>
        </row>
        <row r="7908">
          <cell r="H7908" t="str">
            <v/>
          </cell>
        </row>
        <row r="7909">
          <cell r="H7909" t="str">
            <v/>
          </cell>
        </row>
        <row r="7910">
          <cell r="H7910" t="str">
            <v/>
          </cell>
        </row>
        <row r="7911">
          <cell r="H7911" t="str">
            <v/>
          </cell>
        </row>
        <row r="7912">
          <cell r="H7912" t="str">
            <v/>
          </cell>
        </row>
        <row r="7913">
          <cell r="H7913" t="str">
            <v/>
          </cell>
        </row>
        <row r="7914">
          <cell r="H7914" t="str">
            <v/>
          </cell>
        </row>
        <row r="7915">
          <cell r="H7915" t="str">
            <v/>
          </cell>
        </row>
        <row r="7916">
          <cell r="H7916" t="str">
            <v/>
          </cell>
        </row>
        <row r="7917">
          <cell r="H7917" t="str">
            <v/>
          </cell>
        </row>
        <row r="7918">
          <cell r="H7918" t="str">
            <v/>
          </cell>
        </row>
        <row r="7919">
          <cell r="H7919" t="str">
            <v/>
          </cell>
        </row>
        <row r="7920">
          <cell r="H7920" t="str">
            <v/>
          </cell>
        </row>
        <row r="7921">
          <cell r="H7921" t="str">
            <v/>
          </cell>
        </row>
        <row r="7922">
          <cell r="H7922" t="str">
            <v/>
          </cell>
        </row>
        <row r="7923">
          <cell r="H7923" t="str">
            <v/>
          </cell>
        </row>
        <row r="7924">
          <cell r="H7924" t="str">
            <v/>
          </cell>
        </row>
        <row r="7925">
          <cell r="H7925" t="str">
            <v/>
          </cell>
        </row>
        <row r="7926">
          <cell r="H7926" t="str">
            <v/>
          </cell>
        </row>
        <row r="7927">
          <cell r="H7927" t="str">
            <v/>
          </cell>
        </row>
        <row r="7928">
          <cell r="H7928" t="str">
            <v/>
          </cell>
        </row>
        <row r="7929">
          <cell r="H7929" t="str">
            <v/>
          </cell>
        </row>
        <row r="7930">
          <cell r="H7930" t="str">
            <v/>
          </cell>
        </row>
        <row r="7931">
          <cell r="H7931" t="str">
            <v/>
          </cell>
        </row>
        <row r="7932">
          <cell r="H7932" t="str">
            <v/>
          </cell>
        </row>
        <row r="7933">
          <cell r="H7933" t="str">
            <v/>
          </cell>
        </row>
        <row r="7934">
          <cell r="H7934" t="str">
            <v/>
          </cell>
        </row>
        <row r="7935">
          <cell r="H7935" t="str">
            <v/>
          </cell>
        </row>
        <row r="7936">
          <cell r="H7936" t="str">
            <v/>
          </cell>
        </row>
        <row r="7937">
          <cell r="H7937" t="str">
            <v/>
          </cell>
        </row>
        <row r="7938">
          <cell r="H7938" t="str">
            <v/>
          </cell>
        </row>
        <row r="7939">
          <cell r="H7939" t="str">
            <v/>
          </cell>
        </row>
        <row r="7940">
          <cell r="H7940" t="str">
            <v/>
          </cell>
        </row>
        <row r="7941">
          <cell r="H7941" t="str">
            <v/>
          </cell>
        </row>
        <row r="7942">
          <cell r="H7942" t="str">
            <v/>
          </cell>
        </row>
        <row r="7943">
          <cell r="H7943" t="str">
            <v/>
          </cell>
        </row>
        <row r="7944">
          <cell r="H7944" t="str">
            <v/>
          </cell>
        </row>
        <row r="7945">
          <cell r="H7945" t="str">
            <v/>
          </cell>
        </row>
        <row r="7946">
          <cell r="H7946" t="str">
            <v/>
          </cell>
        </row>
        <row r="7947">
          <cell r="H7947" t="str">
            <v/>
          </cell>
        </row>
        <row r="7948">
          <cell r="H7948" t="str">
            <v/>
          </cell>
        </row>
        <row r="7949">
          <cell r="H7949" t="str">
            <v/>
          </cell>
        </row>
        <row r="7950">
          <cell r="H7950" t="str">
            <v/>
          </cell>
        </row>
        <row r="7951">
          <cell r="H7951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1.00.00</v>
          </cell>
          <cell r="C2" t="str">
            <v>GOLONGAN TANAH</v>
          </cell>
        </row>
        <row r="3">
          <cell r="B3" t="str">
            <v>1.01.00</v>
          </cell>
          <cell r="C3" t="str">
            <v>TANAH</v>
          </cell>
        </row>
        <row r="4">
          <cell r="B4" t="str">
            <v>1.01.01</v>
          </cell>
          <cell r="C4" t="str">
            <v>PERKAMPUNGAN</v>
          </cell>
          <cell r="D4">
            <v>3</v>
          </cell>
        </row>
        <row r="5">
          <cell r="B5" t="str">
            <v>1.01.02</v>
          </cell>
          <cell r="C5" t="str">
            <v>TANAH PERTANIAN</v>
          </cell>
          <cell r="D5">
            <v>3</v>
          </cell>
        </row>
        <row r="6">
          <cell r="B6" t="str">
            <v>1.01.03</v>
          </cell>
          <cell r="C6" t="str">
            <v>TANAH PERKEBUNAN</v>
          </cell>
          <cell r="D6">
            <v>3</v>
          </cell>
        </row>
        <row r="7">
          <cell r="B7" t="str">
            <v>1.01.04</v>
          </cell>
          <cell r="C7" t="str">
            <v>KEBUN CAMPURAN</v>
          </cell>
          <cell r="D7">
            <v>3</v>
          </cell>
        </row>
        <row r="8">
          <cell r="B8" t="str">
            <v>1.01.05</v>
          </cell>
          <cell r="C8" t="str">
            <v>HUTAN</v>
          </cell>
          <cell r="D8">
            <v>3</v>
          </cell>
        </row>
        <row r="9">
          <cell r="B9" t="str">
            <v>1.01.06</v>
          </cell>
          <cell r="C9" t="str">
            <v>KOLAM IKAN</v>
          </cell>
          <cell r="D9">
            <v>3</v>
          </cell>
        </row>
        <row r="10">
          <cell r="B10" t="str">
            <v>1.01.07</v>
          </cell>
          <cell r="C10" t="str">
            <v>DANAU/RAWA</v>
          </cell>
          <cell r="D10">
            <v>3</v>
          </cell>
        </row>
        <row r="11">
          <cell r="B11" t="str">
            <v>1.01.08</v>
          </cell>
          <cell r="C11" t="str">
            <v>TANAH TANDUS/RUSAK</v>
          </cell>
          <cell r="D11">
            <v>3</v>
          </cell>
        </row>
        <row r="12">
          <cell r="B12" t="str">
            <v>1.01.09</v>
          </cell>
          <cell r="C12" t="str">
            <v>ALANG-ALANG DAN PADANG RUMPUT</v>
          </cell>
          <cell r="D12">
            <v>3</v>
          </cell>
        </row>
        <row r="13">
          <cell r="B13" t="str">
            <v>1.01.10</v>
          </cell>
          <cell r="C13" t="str">
            <v>TANAH PENGGUNA LAIN</v>
          </cell>
          <cell r="D13">
            <v>3</v>
          </cell>
        </row>
        <row r="14">
          <cell r="B14" t="str">
            <v>1.01.11</v>
          </cell>
          <cell r="C14" t="str">
            <v>TANAH UNTUK BANGUNAN GEDUNG</v>
          </cell>
          <cell r="D14">
            <v>3</v>
          </cell>
        </row>
        <row r="15">
          <cell r="B15" t="str">
            <v>1.01.12</v>
          </cell>
          <cell r="C15" t="str">
            <v>TANAH PERTAMBANGAN</v>
          </cell>
          <cell r="D15">
            <v>3</v>
          </cell>
        </row>
        <row r="16">
          <cell r="B16" t="str">
            <v>1.01.13</v>
          </cell>
          <cell r="C16" t="str">
            <v>TANAH UNTUK BANGUNAN BUKAN GEDUNG</v>
          </cell>
          <cell r="D16">
            <v>3</v>
          </cell>
        </row>
        <row r="17">
          <cell r="B17" t="str">
            <v>2.00.00</v>
          </cell>
          <cell r="C17" t="str">
            <v>GOLONGAN PERALATAN DAN MESIN</v>
          </cell>
          <cell r="D17">
            <v>1</v>
          </cell>
        </row>
        <row r="18">
          <cell r="B18" t="str">
            <v>2.02.00</v>
          </cell>
          <cell r="C18" t="str">
            <v>ALAT -ALAT BESAR</v>
          </cell>
          <cell r="D18">
            <v>2</v>
          </cell>
        </row>
        <row r="19">
          <cell r="B19" t="str">
            <v>2.02.01</v>
          </cell>
          <cell r="C19" t="str">
            <v>Alat-alat Besar Darat</v>
          </cell>
          <cell r="D19">
            <v>3</v>
          </cell>
          <cell r="E19">
            <v>10</v>
          </cell>
        </row>
        <row r="20">
          <cell r="B20" t="str">
            <v>2.02.02</v>
          </cell>
          <cell r="C20" t="str">
            <v>Alat-alat Besar Apung</v>
          </cell>
          <cell r="D20">
            <v>3</v>
          </cell>
          <cell r="E20">
            <v>8</v>
          </cell>
        </row>
        <row r="21">
          <cell r="B21" t="str">
            <v>2.02.03</v>
          </cell>
          <cell r="C21" t="str">
            <v>Alat-alat Bantu</v>
          </cell>
          <cell r="D21">
            <v>3</v>
          </cell>
          <cell r="E21">
            <v>7</v>
          </cell>
        </row>
        <row r="22">
          <cell r="B22" t="str">
            <v>2.03.00</v>
          </cell>
          <cell r="C22" t="str">
            <v>ALAT- ALAT ANGKUTAN</v>
          </cell>
          <cell r="D22">
            <v>2</v>
          </cell>
        </row>
        <row r="23">
          <cell r="B23" t="str">
            <v>2.03.01</v>
          </cell>
          <cell r="C23" t="str">
            <v>Alat Angkutan Darat Bermotor</v>
          </cell>
          <cell r="D23">
            <v>3</v>
          </cell>
          <cell r="E23">
            <v>7</v>
          </cell>
        </row>
        <row r="24">
          <cell r="B24" t="str">
            <v>2.03.02</v>
          </cell>
          <cell r="C24" t="str">
            <v>Alat Angkutan Berat tak Bermotor</v>
          </cell>
          <cell r="D24">
            <v>3</v>
          </cell>
          <cell r="E24">
            <v>2</v>
          </cell>
        </row>
        <row r="25">
          <cell r="B25" t="str">
            <v>2.03.03</v>
          </cell>
          <cell r="C25" t="str">
            <v>Alat Angkut Apung Bermotor</v>
          </cell>
          <cell r="D25">
            <v>3</v>
          </cell>
          <cell r="E25">
            <v>10</v>
          </cell>
        </row>
        <row r="26">
          <cell r="B26" t="str">
            <v>2.03.04</v>
          </cell>
          <cell r="C26" t="str">
            <v>Alat Angkut Apung Tak Bermotor</v>
          </cell>
          <cell r="D26">
            <v>3</v>
          </cell>
          <cell r="E26">
            <v>3</v>
          </cell>
        </row>
        <row r="27">
          <cell r="B27" t="str">
            <v>2.04.00</v>
          </cell>
          <cell r="C27" t="str">
            <v>ALAT BENGKEL DAN ALAT UKUR</v>
          </cell>
          <cell r="D27">
            <v>2</v>
          </cell>
        </row>
        <row r="28">
          <cell r="B28" t="str">
            <v>2.04.01</v>
          </cell>
          <cell r="C28" t="str">
            <v>Alat Bengkel Bermesin</v>
          </cell>
          <cell r="D28">
            <v>3</v>
          </cell>
          <cell r="E28">
            <v>10</v>
          </cell>
        </row>
        <row r="29">
          <cell r="B29" t="str">
            <v>2.05.00</v>
          </cell>
          <cell r="C29" t="str">
            <v>ALAT PERTANIAN</v>
          </cell>
          <cell r="D29">
            <v>2</v>
          </cell>
        </row>
        <row r="30">
          <cell r="B30" t="str">
            <v>2.05.01</v>
          </cell>
          <cell r="C30" t="str">
            <v>ALAT PENGOLAHAN</v>
          </cell>
          <cell r="D30">
            <v>3</v>
          </cell>
          <cell r="E30">
            <v>4</v>
          </cell>
        </row>
        <row r="31">
          <cell r="B31" t="str">
            <v>2.05.02</v>
          </cell>
          <cell r="C31" t="str">
            <v>ALAT PEMELIHARAAN TANAMAN/ALAT PENYIMPANAN</v>
          </cell>
          <cell r="D31">
            <v>3</v>
          </cell>
          <cell r="E31">
            <v>4</v>
          </cell>
        </row>
        <row r="32">
          <cell r="B32" t="str">
            <v>2.06.00</v>
          </cell>
          <cell r="C32" t="str">
            <v>ALAT KANTOR DAN RUMAH TANGGA</v>
          </cell>
          <cell r="D32">
            <v>2</v>
          </cell>
        </row>
        <row r="33">
          <cell r="B33" t="str">
            <v>2.06.01</v>
          </cell>
          <cell r="C33" t="str">
            <v>ALAT KANTOR</v>
          </cell>
          <cell r="D33">
            <v>3</v>
          </cell>
          <cell r="E33">
            <v>5</v>
          </cell>
        </row>
        <row r="34">
          <cell r="B34" t="str">
            <v>2.06.02</v>
          </cell>
          <cell r="C34" t="str">
            <v>ALAT RUMAH TANGGA</v>
          </cell>
          <cell r="D34">
            <v>3</v>
          </cell>
          <cell r="E34">
            <v>5</v>
          </cell>
        </row>
        <row r="35">
          <cell r="B35" t="str">
            <v>2.06.03</v>
          </cell>
          <cell r="C35" t="str">
            <v>KOMPUTER</v>
          </cell>
          <cell r="D35">
            <v>3</v>
          </cell>
          <cell r="E35">
            <v>4</v>
          </cell>
        </row>
        <row r="36">
          <cell r="B36" t="str">
            <v>2.06.04</v>
          </cell>
          <cell r="C36" t="str">
            <v>MEJA DAN KURSI KERJA/RAPAT PEJABAT</v>
          </cell>
          <cell r="D36">
            <v>3</v>
          </cell>
          <cell r="E36">
            <v>5</v>
          </cell>
        </row>
        <row r="37">
          <cell r="B37" t="str">
            <v>2.07.00</v>
          </cell>
          <cell r="C37" t="str">
            <v>ALAT STUDIO DAN ALAT KOMUNIKASI</v>
          </cell>
          <cell r="D37">
            <v>2</v>
          </cell>
        </row>
        <row r="38">
          <cell r="B38" t="str">
            <v>2.07.01</v>
          </cell>
          <cell r="C38" t="str">
            <v>ALAT STUDIO</v>
          </cell>
          <cell r="D38">
            <v>3</v>
          </cell>
          <cell r="E38">
            <v>5</v>
          </cell>
        </row>
        <row r="39">
          <cell r="B39" t="str">
            <v>2.07.02</v>
          </cell>
          <cell r="C39" t="str">
            <v>ALAT KOMUNIKASI</v>
          </cell>
          <cell r="D39">
            <v>3</v>
          </cell>
          <cell r="E39">
            <v>5</v>
          </cell>
        </row>
        <row r="40">
          <cell r="B40" t="str">
            <v>2.07.03</v>
          </cell>
          <cell r="C40" t="str">
            <v>PERALATAN PEMANCAR</v>
          </cell>
          <cell r="D40">
            <v>3</v>
          </cell>
          <cell r="E40">
            <v>10</v>
          </cell>
        </row>
        <row r="41">
          <cell r="B41" t="str">
            <v>2.08.00</v>
          </cell>
          <cell r="C41" t="str">
            <v>ALAT-ALAT KEDOKTERAN</v>
          </cell>
          <cell r="D41">
            <v>2</v>
          </cell>
        </row>
        <row r="42">
          <cell r="B42" t="str">
            <v>2.08.01</v>
          </cell>
          <cell r="C42" t="str">
            <v>ALAT KEDOKTERAN</v>
          </cell>
          <cell r="D42">
            <v>3</v>
          </cell>
          <cell r="E42">
            <v>5</v>
          </cell>
        </row>
        <row r="43">
          <cell r="B43" t="str">
            <v>2.08.02</v>
          </cell>
          <cell r="C43" t="str">
            <v>ALAT KESEHATAN</v>
          </cell>
          <cell r="D43">
            <v>3</v>
          </cell>
          <cell r="E43">
            <v>5</v>
          </cell>
        </row>
        <row r="44">
          <cell r="B44" t="str">
            <v>2.09.00</v>
          </cell>
          <cell r="C44" t="str">
            <v>ALAT LABORATORIM</v>
          </cell>
          <cell r="D44">
            <v>2</v>
          </cell>
        </row>
        <row r="45">
          <cell r="B45" t="str">
            <v>2.09.01</v>
          </cell>
          <cell r="C45" t="str">
            <v>UNIT UNIT LABORATORIUM</v>
          </cell>
          <cell r="D45">
            <v>3</v>
          </cell>
          <cell r="E45">
            <v>8</v>
          </cell>
        </row>
        <row r="46">
          <cell r="B46" t="str">
            <v>2.09.02</v>
          </cell>
          <cell r="C46" t="str">
            <v>ALAT PERAGA / PRAKTEK SEKOLAH</v>
          </cell>
          <cell r="D46">
            <v>3</v>
          </cell>
          <cell r="E46">
            <v>10</v>
          </cell>
        </row>
        <row r="47">
          <cell r="B47" t="str">
            <v>2.09.03</v>
          </cell>
          <cell r="C47" t="str">
            <v>UNIT ALAT LABORATORIUM KIMIA NUKLIR</v>
          </cell>
          <cell r="D47">
            <v>3</v>
          </cell>
          <cell r="E47">
            <v>15</v>
          </cell>
        </row>
        <row r="48">
          <cell r="B48" t="str">
            <v>2.09.04</v>
          </cell>
          <cell r="C48" t="str">
            <v>ALAT LABORAORIUM FISIKA NUKLIR /ELEKTRONIKA</v>
          </cell>
          <cell r="D48">
            <v>3</v>
          </cell>
          <cell r="E48">
            <v>15</v>
          </cell>
        </row>
        <row r="49">
          <cell r="B49" t="str">
            <v>2.09.05</v>
          </cell>
          <cell r="C49" t="str">
            <v>ALAT PROTEKSI RADIASI / PROTEKSI LINGKUNGAN</v>
          </cell>
          <cell r="D49">
            <v>3</v>
          </cell>
          <cell r="E49">
            <v>10</v>
          </cell>
        </row>
        <row r="50">
          <cell r="B50" t="str">
            <v>2.09.06</v>
          </cell>
          <cell r="C50" t="str">
            <v>RADIATION APPLICATION AND NON DESTRUCTIVE TESTING LABORATORY (BATAM)</v>
          </cell>
          <cell r="D50">
            <v>3</v>
          </cell>
          <cell r="E50">
            <v>10</v>
          </cell>
        </row>
        <row r="51">
          <cell r="B51" t="str">
            <v>2.09.07</v>
          </cell>
          <cell r="C51" t="str">
            <v>ALAT LABORATORIUM LINGKUNGAN HIDUP</v>
          </cell>
          <cell r="D51">
            <v>3</v>
          </cell>
          <cell r="E51">
            <v>7</v>
          </cell>
        </row>
        <row r="52">
          <cell r="B52" t="str">
            <v>2.09.08</v>
          </cell>
          <cell r="C52" t="str">
            <v>PERALATAN LABORATORIUM HIDRODINAMIKA</v>
          </cell>
          <cell r="D52">
            <v>3</v>
          </cell>
          <cell r="E52">
            <v>15</v>
          </cell>
        </row>
        <row r="53">
          <cell r="B53" t="str">
            <v>2.10.00</v>
          </cell>
          <cell r="C53" t="str">
            <v>ALAT-ALAT PERSENJATAAN/KEAMANAN</v>
          </cell>
          <cell r="D53">
            <v>2</v>
          </cell>
        </row>
        <row r="54">
          <cell r="B54" t="str">
            <v>2.10.01</v>
          </cell>
          <cell r="C54" t="str">
            <v>SENJATA API</v>
          </cell>
          <cell r="D54">
            <v>3</v>
          </cell>
          <cell r="E54">
            <v>10</v>
          </cell>
        </row>
        <row r="55">
          <cell r="B55" t="str">
            <v>2.10.02</v>
          </cell>
          <cell r="C55" t="str">
            <v>PERSENJATAAN NON SENJATA API</v>
          </cell>
          <cell r="D55">
            <v>3</v>
          </cell>
          <cell r="E55">
            <v>3</v>
          </cell>
        </row>
        <row r="56">
          <cell r="B56" t="str">
            <v>2.10.03</v>
          </cell>
          <cell r="C56" t="str">
            <v>AMUNIISI</v>
          </cell>
          <cell r="D56">
            <v>3</v>
          </cell>
        </row>
        <row r="57">
          <cell r="B57" t="str">
            <v>2.10.04</v>
          </cell>
          <cell r="C57" t="str">
            <v>SENJATA SINAR</v>
          </cell>
          <cell r="D57">
            <v>3</v>
          </cell>
        </row>
        <row r="58">
          <cell r="B58" t="str">
            <v>3.00.00</v>
          </cell>
          <cell r="C58" t="str">
            <v>GOLONGAN GEDUNG DAN BANGUNAN</v>
          </cell>
          <cell r="D58">
            <v>1</v>
          </cell>
        </row>
        <row r="59">
          <cell r="B59" t="str">
            <v>3.11.00</v>
          </cell>
          <cell r="C59" t="str">
            <v>BANGUNAN GEDUNG</v>
          </cell>
          <cell r="D59">
            <v>2</v>
          </cell>
        </row>
        <row r="60">
          <cell r="B60" t="str">
            <v>3.11.01</v>
          </cell>
          <cell r="C60" t="str">
            <v>BANGUNAN GEDUNG TEMPAT KERJA</v>
          </cell>
          <cell r="D60">
            <v>3</v>
          </cell>
          <cell r="E60">
            <v>50</v>
          </cell>
        </row>
        <row r="61">
          <cell r="B61" t="str">
            <v>3.11.02</v>
          </cell>
          <cell r="C61" t="str">
            <v>BANGUNAN GEDUNG TEMPAT TINGGAL</v>
          </cell>
          <cell r="D61">
            <v>3</v>
          </cell>
          <cell r="E61">
            <v>50</v>
          </cell>
        </row>
        <row r="62">
          <cell r="B62" t="str">
            <v>3.11.03</v>
          </cell>
          <cell r="C62" t="str">
            <v>BANGUNAN MENARA</v>
          </cell>
          <cell r="D62">
            <v>3</v>
          </cell>
          <cell r="E62">
            <v>40</v>
          </cell>
        </row>
        <row r="63">
          <cell r="B63" t="str">
            <v>3.12.00</v>
          </cell>
          <cell r="C63" t="str">
            <v>MONUMEN</v>
          </cell>
          <cell r="D63">
            <v>2</v>
          </cell>
        </row>
        <row r="64">
          <cell r="B64" t="str">
            <v>3.12.01</v>
          </cell>
          <cell r="C64" t="str">
            <v>Bangunan Bersejarah</v>
          </cell>
          <cell r="D64">
            <v>3</v>
          </cell>
          <cell r="E64">
            <v>50</v>
          </cell>
        </row>
        <row r="65">
          <cell r="B65" t="str">
            <v>3.12.02</v>
          </cell>
          <cell r="C65" t="str">
            <v>TUGU PERINGATAN</v>
          </cell>
          <cell r="D65">
            <v>3</v>
          </cell>
          <cell r="E65">
            <v>50</v>
          </cell>
        </row>
        <row r="66">
          <cell r="B66" t="str">
            <v>3.12.03</v>
          </cell>
          <cell r="C66" t="str">
            <v>CANDI</v>
          </cell>
          <cell r="D66">
            <v>3</v>
          </cell>
          <cell r="E66">
            <v>50</v>
          </cell>
        </row>
        <row r="67">
          <cell r="B67" t="str">
            <v>3.12.04</v>
          </cell>
          <cell r="C67" t="str">
            <v>MONUMEN/BANUNAN BERSEJARAH</v>
          </cell>
          <cell r="D67">
            <v>3</v>
          </cell>
          <cell r="E67">
            <v>50</v>
          </cell>
        </row>
        <row r="68">
          <cell r="B68" t="str">
            <v>3.12.07</v>
          </cell>
          <cell r="C68" t="str">
            <v>RAMBU-RAMBU</v>
          </cell>
          <cell r="D68">
            <v>3</v>
          </cell>
          <cell r="E68">
            <v>50</v>
          </cell>
        </row>
        <row r="69">
          <cell r="B69" t="str">
            <v>3.12.08</v>
          </cell>
          <cell r="C69" t="str">
            <v>RAMBU-RAMBU LALU LINTAS UDARA</v>
          </cell>
          <cell r="D69">
            <v>3</v>
          </cell>
          <cell r="E69">
            <v>50</v>
          </cell>
        </row>
        <row r="70">
          <cell r="B70" t="str">
            <v>4.00.00</v>
          </cell>
          <cell r="C70" t="str">
            <v>GOLONGAN JALAN, IRIGASI DAN JARINGAN</v>
          </cell>
          <cell r="D70">
            <v>1</v>
          </cell>
        </row>
        <row r="71">
          <cell r="B71" t="str">
            <v>4.13.00</v>
          </cell>
          <cell r="C71" t="str">
            <v>JALAN DAN JEMBATAN</v>
          </cell>
          <cell r="D71">
            <v>2</v>
          </cell>
        </row>
        <row r="72">
          <cell r="B72" t="str">
            <v>4.13.01</v>
          </cell>
          <cell r="C72" t="str">
            <v>JALAN</v>
          </cell>
          <cell r="D72">
            <v>3</v>
          </cell>
          <cell r="E72">
            <v>10</v>
          </cell>
        </row>
        <row r="73">
          <cell r="B73" t="str">
            <v>4.14.00</v>
          </cell>
          <cell r="C73" t="str">
            <v>BANGUNAN AIR/IRIGASI</v>
          </cell>
          <cell r="D73">
            <v>2</v>
          </cell>
        </row>
        <row r="74">
          <cell r="B74" t="str">
            <v>4.14.01</v>
          </cell>
          <cell r="C74" t="str">
            <v>Bangunan Air Irigasi</v>
          </cell>
          <cell r="D74">
            <v>3</v>
          </cell>
          <cell r="E74">
            <v>50</v>
          </cell>
        </row>
        <row r="75">
          <cell r="B75" t="str">
            <v>4.14.04</v>
          </cell>
          <cell r="C75" t="str">
            <v>BANGUNAN PENGAMAN SUNGAI DAN PENANGGULANGAN BENCANA ALAM</v>
          </cell>
          <cell r="D75">
            <v>3</v>
          </cell>
          <cell r="E75">
            <v>10</v>
          </cell>
        </row>
        <row r="76">
          <cell r="B76" t="str">
            <v>4.14.05</v>
          </cell>
          <cell r="C76" t="str">
            <v>BANGUNAN PENGEMBANGAN SUMBER AIR DAN AIR TNH</v>
          </cell>
          <cell r="D76">
            <v>3</v>
          </cell>
          <cell r="E76">
            <v>30</v>
          </cell>
        </row>
        <row r="77">
          <cell r="B77" t="str">
            <v>4.14.08</v>
          </cell>
          <cell r="C77" t="str">
            <v>BANGUNAN AIR</v>
          </cell>
          <cell r="D77">
            <v>3</v>
          </cell>
          <cell r="E77">
            <v>40</v>
          </cell>
        </row>
        <row r="78">
          <cell r="B78" t="str">
            <v>4.15.00</v>
          </cell>
          <cell r="C78" t="str">
            <v>INSTALASI</v>
          </cell>
          <cell r="D78">
            <v>2</v>
          </cell>
        </row>
        <row r="79">
          <cell r="B79" t="str">
            <v>4.15.01</v>
          </cell>
          <cell r="C79" t="str">
            <v>INSTALASI AIR MINUM/BERSIH</v>
          </cell>
          <cell r="D79">
            <v>3</v>
          </cell>
          <cell r="E79">
            <v>30</v>
          </cell>
        </row>
        <row r="80">
          <cell r="B80" t="str">
            <v>4.15.03</v>
          </cell>
          <cell r="C80" t="str">
            <v>INSTALASI PENGOLAHAN SAMPAH NON ORGANIK</v>
          </cell>
          <cell r="D80">
            <v>3</v>
          </cell>
          <cell r="E80">
            <v>10</v>
          </cell>
        </row>
        <row r="81">
          <cell r="B81" t="str">
            <v>4.15.04</v>
          </cell>
          <cell r="C81" t="str">
            <v>INSTALASI PENGOLAHAN BAHAN BANGUNAN</v>
          </cell>
          <cell r="D81">
            <v>3</v>
          </cell>
          <cell r="E81">
            <v>10</v>
          </cell>
        </row>
        <row r="82">
          <cell r="B82" t="str">
            <v>4.15.06</v>
          </cell>
          <cell r="C82" t="str">
            <v>INSTALASI GARDU LISTRIK</v>
          </cell>
          <cell r="D82">
            <v>3</v>
          </cell>
          <cell r="E82">
            <v>40</v>
          </cell>
        </row>
        <row r="83">
          <cell r="B83" t="str">
            <v>4.15.07</v>
          </cell>
          <cell r="C83" t="str">
            <v>INSTALASI PERTAHANAN</v>
          </cell>
          <cell r="D83">
            <v>3</v>
          </cell>
          <cell r="E83">
            <v>30</v>
          </cell>
        </row>
        <row r="84">
          <cell r="B84" t="str">
            <v>4.15.08</v>
          </cell>
          <cell r="C84" t="str">
            <v>INSTALASI GAS</v>
          </cell>
          <cell r="D84">
            <v>3</v>
          </cell>
          <cell r="E84">
            <v>30</v>
          </cell>
        </row>
        <row r="85">
          <cell r="B85" t="str">
            <v>4.15.09</v>
          </cell>
          <cell r="C85" t="str">
            <v>INSTALASI PENGAMAN</v>
          </cell>
          <cell r="D85">
            <v>3</v>
          </cell>
          <cell r="E85">
            <v>20</v>
          </cell>
        </row>
        <row r="86">
          <cell r="B86" t="str">
            <v>4.16.00</v>
          </cell>
          <cell r="C86" t="str">
            <v>JARINGAN</v>
          </cell>
          <cell r="D86">
            <v>2</v>
          </cell>
        </row>
        <row r="87">
          <cell r="B87" t="str">
            <v>4.16.02</v>
          </cell>
          <cell r="C87" t="str">
            <v>JARINGAN LISTRIK</v>
          </cell>
          <cell r="D87">
            <v>3</v>
          </cell>
          <cell r="E87">
            <v>40</v>
          </cell>
        </row>
        <row r="88">
          <cell r="B88" t="str">
            <v>4.16.03</v>
          </cell>
          <cell r="C88" t="str">
            <v>JARINGAN TELEPON</v>
          </cell>
          <cell r="D88">
            <v>3</v>
          </cell>
          <cell r="E88">
            <v>20</v>
          </cell>
        </row>
        <row r="89">
          <cell r="B89" t="str">
            <v>4.16.04</v>
          </cell>
          <cell r="C89" t="str">
            <v>JARINGAN GAS</v>
          </cell>
          <cell r="D89">
            <v>3</v>
          </cell>
          <cell r="E89">
            <v>30</v>
          </cell>
        </row>
        <row r="90">
          <cell r="B90" t="str">
            <v>5.00.00</v>
          </cell>
          <cell r="C90" t="str">
            <v>GOLONGAN ASSET TETAP LAINNYA</v>
          </cell>
          <cell r="D90">
            <v>1</v>
          </cell>
        </row>
        <row r="91">
          <cell r="B91" t="str">
            <v>5.17.00</v>
          </cell>
          <cell r="C91" t="str">
            <v>BUKU DAN PERPUSTAKAAN</v>
          </cell>
          <cell r="D91">
            <v>2</v>
          </cell>
        </row>
        <row r="92">
          <cell r="B92" t="str">
            <v>5.17.01</v>
          </cell>
          <cell r="C92" t="str">
            <v>BUKU</v>
          </cell>
          <cell r="D92">
            <v>3</v>
          </cell>
        </row>
        <row r="93">
          <cell r="B93" t="str">
            <v>5.17.03</v>
          </cell>
          <cell r="C93" t="str">
            <v>BARANG-BARANG PERPUSTAKAAN</v>
          </cell>
          <cell r="D93">
            <v>3</v>
          </cell>
        </row>
        <row r="94">
          <cell r="B94" t="str">
            <v>5.18.00</v>
          </cell>
          <cell r="C94" t="str">
            <v>BARANG BERCORAK KEBUDAYAAN</v>
          </cell>
          <cell r="D94">
            <v>2</v>
          </cell>
        </row>
        <row r="95">
          <cell r="B95" t="str">
            <v>5.18.01</v>
          </cell>
          <cell r="C95" t="str">
            <v>BARANG BERCORAK KEBUDAYAAN</v>
          </cell>
          <cell r="D95">
            <v>3</v>
          </cell>
        </row>
        <row r="96">
          <cell r="B96" t="str">
            <v>5.18.02</v>
          </cell>
          <cell r="C96" t="str">
            <v>ALAT OLAH RAGA LAINNYA</v>
          </cell>
          <cell r="D96">
            <v>3</v>
          </cell>
        </row>
        <row r="97">
          <cell r="B97" t="str">
            <v>5.19.00</v>
          </cell>
          <cell r="C97" t="str">
            <v>HEWAN DAN TERNAK SERTA TANAMAN</v>
          </cell>
          <cell r="D97">
            <v>2</v>
          </cell>
        </row>
        <row r="98">
          <cell r="B98" t="str">
            <v>5.19.01</v>
          </cell>
          <cell r="C98" t="str">
            <v>HEWAN</v>
          </cell>
          <cell r="D98">
            <v>3</v>
          </cell>
        </row>
        <row r="99">
          <cell r="B99" t="str">
            <v>6.00.00</v>
          </cell>
          <cell r="C99" t="str">
            <v>GOLONGAN KONSTRUKSI DLM PENGERJAAN</v>
          </cell>
          <cell r="D99">
            <v>1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"/>
      <sheetName val="MASA MANFAAT"/>
      <sheetName val="KIB A"/>
      <sheetName val="KIB B"/>
      <sheetName val="KIB C"/>
      <sheetName val="KIB D"/>
      <sheetName val="KIB E"/>
      <sheetName val="KIB F"/>
      <sheetName val="KIB B&lt;300000"/>
      <sheetName val="Sheet1"/>
    </sheetNames>
    <sheetDataSet>
      <sheetData sheetId="0" refreshError="1">
        <row r="2">
          <cell r="B2" t="str">
            <v>1.00.00</v>
          </cell>
          <cell r="C2" t="str">
            <v>GOLONGAN TANAH</v>
          </cell>
        </row>
        <row r="3">
          <cell r="B3" t="str">
            <v>1.01.00</v>
          </cell>
          <cell r="C3" t="str">
            <v>TANAH</v>
          </cell>
        </row>
        <row r="4">
          <cell r="B4" t="str">
            <v>1.01.01</v>
          </cell>
          <cell r="C4" t="str">
            <v>PERKAMPUNGAN</v>
          </cell>
          <cell r="D4">
            <v>3</v>
          </cell>
        </row>
        <row r="5">
          <cell r="B5" t="str">
            <v>1.01.02</v>
          </cell>
          <cell r="C5" t="str">
            <v>TANAH PERTANIAN</v>
          </cell>
          <cell r="D5">
            <v>3</v>
          </cell>
        </row>
        <row r="6">
          <cell r="B6" t="str">
            <v>1.01.03</v>
          </cell>
          <cell r="C6" t="str">
            <v>TANAH PERKEBUNAN</v>
          </cell>
          <cell r="D6">
            <v>3</v>
          </cell>
        </row>
        <row r="7">
          <cell r="B7" t="str">
            <v>1.01.04</v>
          </cell>
          <cell r="C7" t="str">
            <v>KEBUN CAMPURAN</v>
          </cell>
          <cell r="D7">
            <v>3</v>
          </cell>
        </row>
        <row r="8">
          <cell r="B8" t="str">
            <v>1.01.05</v>
          </cell>
          <cell r="C8" t="str">
            <v>HUTAN</v>
          </cell>
          <cell r="D8">
            <v>3</v>
          </cell>
        </row>
        <row r="9">
          <cell r="B9" t="str">
            <v>1.01.06</v>
          </cell>
          <cell r="C9" t="str">
            <v>KOLAM IKAN</v>
          </cell>
          <cell r="D9">
            <v>3</v>
          </cell>
        </row>
        <row r="10">
          <cell r="B10" t="str">
            <v>1.01.07</v>
          </cell>
          <cell r="C10" t="str">
            <v>DANAU/RAWA</v>
          </cell>
          <cell r="D10">
            <v>3</v>
          </cell>
        </row>
        <row r="11">
          <cell r="B11" t="str">
            <v>1.01.08</v>
          </cell>
          <cell r="C11" t="str">
            <v>TANAH TANDUS/RUSAK</v>
          </cell>
          <cell r="D11">
            <v>3</v>
          </cell>
        </row>
        <row r="12">
          <cell r="B12" t="str">
            <v>1.01.09</v>
          </cell>
          <cell r="C12" t="str">
            <v>ALANG-ALANG DAN PADANG RUMPUT</v>
          </cell>
          <cell r="D12">
            <v>3</v>
          </cell>
        </row>
        <row r="13">
          <cell r="B13" t="str">
            <v>1.01.10</v>
          </cell>
          <cell r="C13" t="str">
            <v>TANAH PENGGUNA LAIN</v>
          </cell>
          <cell r="D13">
            <v>3</v>
          </cell>
        </row>
        <row r="14">
          <cell r="B14" t="str">
            <v>1.01.11</v>
          </cell>
          <cell r="C14" t="str">
            <v>TANAH UNTUK BANGUNAN GEDUNG</v>
          </cell>
          <cell r="D14">
            <v>3</v>
          </cell>
        </row>
        <row r="15">
          <cell r="B15" t="str">
            <v>1.01.12</v>
          </cell>
          <cell r="C15" t="str">
            <v>TANAH PERTAMBANGAN</v>
          </cell>
          <cell r="D15">
            <v>3</v>
          </cell>
        </row>
        <row r="16">
          <cell r="B16" t="str">
            <v>1.01.13</v>
          </cell>
          <cell r="C16" t="str">
            <v>TANAH UNTUK BANGUNAN BUKAN GEDUNG</v>
          </cell>
          <cell r="D16">
            <v>3</v>
          </cell>
        </row>
        <row r="17">
          <cell r="B17" t="str">
            <v>2.00.00</v>
          </cell>
          <cell r="C17" t="str">
            <v>GOLONGAN PERALATAN DAN MESIN</v>
          </cell>
          <cell r="D17">
            <v>1</v>
          </cell>
        </row>
        <row r="18">
          <cell r="B18" t="str">
            <v>2.02.00</v>
          </cell>
          <cell r="C18" t="str">
            <v>ALAT -ALAT BESAR</v>
          </cell>
          <cell r="D18">
            <v>2</v>
          </cell>
        </row>
        <row r="19">
          <cell r="B19" t="str">
            <v>2.02.01</v>
          </cell>
          <cell r="C19" t="str">
            <v>Alat-alat Besar Darat</v>
          </cell>
          <cell r="D19">
            <v>3</v>
          </cell>
          <cell r="E19">
            <v>10</v>
          </cell>
        </row>
        <row r="20">
          <cell r="B20" t="str">
            <v>2.02.02</v>
          </cell>
          <cell r="C20" t="str">
            <v>Alat-alat Besar Apung</v>
          </cell>
          <cell r="D20">
            <v>3</v>
          </cell>
          <cell r="E20">
            <v>8</v>
          </cell>
        </row>
        <row r="21">
          <cell r="B21" t="str">
            <v>2.02.03</v>
          </cell>
          <cell r="C21" t="str">
            <v>Alat-alat Bantu</v>
          </cell>
          <cell r="D21">
            <v>3</v>
          </cell>
          <cell r="E21">
            <v>7</v>
          </cell>
        </row>
        <row r="22">
          <cell r="B22" t="str">
            <v>2.03.00</v>
          </cell>
          <cell r="C22" t="str">
            <v>ALAT- ALAT ANGKUTAN</v>
          </cell>
          <cell r="D22">
            <v>2</v>
          </cell>
        </row>
        <row r="23">
          <cell r="B23" t="str">
            <v>2.03.01</v>
          </cell>
          <cell r="C23" t="str">
            <v>Alat Angkutan Darat Bermotor</v>
          </cell>
          <cell r="D23">
            <v>3</v>
          </cell>
          <cell r="E23">
            <v>7</v>
          </cell>
        </row>
        <row r="24">
          <cell r="B24" t="str">
            <v>2.03.02</v>
          </cell>
          <cell r="C24" t="str">
            <v>Alat Angkutan Berat tak Bermotor</v>
          </cell>
          <cell r="D24">
            <v>3</v>
          </cell>
          <cell r="E24">
            <v>2</v>
          </cell>
        </row>
        <row r="25">
          <cell r="B25" t="str">
            <v>2.03.03</v>
          </cell>
          <cell r="C25" t="str">
            <v>Alat Angkut Apung Bermotor</v>
          </cell>
          <cell r="D25">
            <v>3</v>
          </cell>
          <cell r="E25">
            <v>10</v>
          </cell>
        </row>
        <row r="26">
          <cell r="B26" t="str">
            <v>2.03.04</v>
          </cell>
          <cell r="C26" t="str">
            <v>Alat Angkut Apung Tak Bermotor</v>
          </cell>
          <cell r="D26">
            <v>3</v>
          </cell>
          <cell r="E26">
            <v>3</v>
          </cell>
        </row>
        <row r="27">
          <cell r="B27" t="str">
            <v>2.04.00</v>
          </cell>
          <cell r="C27" t="str">
            <v>ALAT BENGKEL DAN ALAT UKUR</v>
          </cell>
          <cell r="D27">
            <v>2</v>
          </cell>
        </row>
        <row r="28">
          <cell r="B28" t="str">
            <v>2.04.01</v>
          </cell>
          <cell r="C28" t="str">
            <v>Alat Bengkel Bermesin</v>
          </cell>
          <cell r="D28">
            <v>3</v>
          </cell>
          <cell r="E28">
            <v>10</v>
          </cell>
        </row>
        <row r="29">
          <cell r="B29" t="str">
            <v>2.04.02</v>
          </cell>
          <cell r="C29" t="str">
            <v>Alat Bengkel Tak Bermesin</v>
          </cell>
          <cell r="D29">
            <v>3</v>
          </cell>
          <cell r="E29">
            <v>5</v>
          </cell>
        </row>
        <row r="30">
          <cell r="B30" t="str">
            <v>2.04.03</v>
          </cell>
          <cell r="C30" t="str">
            <v>Alat Ukur</v>
          </cell>
          <cell r="D30">
            <v>3</v>
          </cell>
          <cell r="E30">
            <v>5</v>
          </cell>
        </row>
        <row r="31">
          <cell r="B31" t="str">
            <v>2.05.00</v>
          </cell>
          <cell r="C31" t="str">
            <v>ALAT PERTANIAN</v>
          </cell>
          <cell r="D31">
            <v>2</v>
          </cell>
        </row>
        <row r="32">
          <cell r="B32" t="str">
            <v>2.05.01</v>
          </cell>
          <cell r="C32" t="str">
            <v>ALAT PENGOLAHAN</v>
          </cell>
          <cell r="D32">
            <v>3</v>
          </cell>
          <cell r="E32">
            <v>4</v>
          </cell>
        </row>
        <row r="33">
          <cell r="B33" t="str">
            <v>2.05.02</v>
          </cell>
          <cell r="C33" t="str">
            <v>ALAT PEMELIHARAAN TANAMAN/ALAT PENYIMPANAN</v>
          </cell>
          <cell r="D33">
            <v>3</v>
          </cell>
          <cell r="E33">
            <v>4</v>
          </cell>
        </row>
        <row r="34">
          <cell r="B34" t="str">
            <v>2.06.00</v>
          </cell>
          <cell r="C34" t="str">
            <v>ALAT KANTOR DAN RUMAH TANGGA</v>
          </cell>
          <cell r="D34">
            <v>2</v>
          </cell>
        </row>
        <row r="35">
          <cell r="B35" t="str">
            <v>2.06.01</v>
          </cell>
          <cell r="C35" t="str">
            <v>ALAT KANTOR</v>
          </cell>
          <cell r="D35">
            <v>3</v>
          </cell>
          <cell r="E35">
            <v>5</v>
          </cell>
        </row>
        <row r="36">
          <cell r="B36" t="str">
            <v>2.06.02</v>
          </cell>
          <cell r="C36" t="str">
            <v>ALAT RUMAH TANGGA</v>
          </cell>
          <cell r="D36">
            <v>3</v>
          </cell>
          <cell r="E36">
            <v>5</v>
          </cell>
        </row>
        <row r="37">
          <cell r="B37" t="str">
            <v>2.06.03</v>
          </cell>
          <cell r="C37" t="str">
            <v>KOMPUTER</v>
          </cell>
          <cell r="D37">
            <v>3</v>
          </cell>
          <cell r="E37">
            <v>4</v>
          </cell>
        </row>
        <row r="38">
          <cell r="B38" t="str">
            <v>2.06.04</v>
          </cell>
          <cell r="C38" t="str">
            <v>MEJA DAN KURSI KERJA/RAPAT PEJABAT</v>
          </cell>
          <cell r="D38">
            <v>3</v>
          </cell>
          <cell r="E38">
            <v>5</v>
          </cell>
        </row>
        <row r="39">
          <cell r="B39" t="str">
            <v>2.07.00</v>
          </cell>
          <cell r="C39" t="str">
            <v>ALAT STUDIO DAN ALAT KOMUNIKASI</v>
          </cell>
          <cell r="D39">
            <v>2</v>
          </cell>
        </row>
        <row r="40">
          <cell r="B40" t="str">
            <v>2.07.01</v>
          </cell>
          <cell r="C40" t="str">
            <v>ALAT STUDIO</v>
          </cell>
          <cell r="D40">
            <v>3</v>
          </cell>
          <cell r="E40">
            <v>5</v>
          </cell>
        </row>
        <row r="41">
          <cell r="B41" t="str">
            <v>2.07.02</v>
          </cell>
          <cell r="C41" t="str">
            <v>ALAT KOMUNIKASI</v>
          </cell>
          <cell r="D41">
            <v>3</v>
          </cell>
          <cell r="E41">
            <v>5</v>
          </cell>
        </row>
        <row r="42">
          <cell r="B42" t="str">
            <v>2.07.03</v>
          </cell>
          <cell r="C42" t="str">
            <v>PERALATAN PEMANCAR</v>
          </cell>
          <cell r="D42">
            <v>3</v>
          </cell>
          <cell r="E42">
            <v>10</v>
          </cell>
        </row>
        <row r="43">
          <cell r="B43" t="str">
            <v>2.08.00</v>
          </cell>
          <cell r="C43" t="str">
            <v>ALAT-ALAT KEDOKTERAN</v>
          </cell>
          <cell r="D43">
            <v>2</v>
          </cell>
        </row>
        <row r="44">
          <cell r="B44" t="str">
            <v>2.08.01</v>
          </cell>
          <cell r="C44" t="str">
            <v>ALAT KEDOKTERAN</v>
          </cell>
          <cell r="D44">
            <v>3</v>
          </cell>
          <cell r="E44">
            <v>5</v>
          </cell>
        </row>
        <row r="45">
          <cell r="B45" t="str">
            <v>2.08.02</v>
          </cell>
          <cell r="C45" t="str">
            <v>ALAT KESEHATAN</v>
          </cell>
          <cell r="D45">
            <v>3</v>
          </cell>
          <cell r="E45">
            <v>5</v>
          </cell>
        </row>
        <row r="46">
          <cell r="B46" t="str">
            <v>2.09.00</v>
          </cell>
          <cell r="C46" t="str">
            <v>ALAT LABORATORIM</v>
          </cell>
          <cell r="D46">
            <v>2</v>
          </cell>
        </row>
        <row r="47">
          <cell r="B47" t="str">
            <v>2.09.01</v>
          </cell>
          <cell r="C47" t="str">
            <v>UNIT UNIT LABORATORIUM</v>
          </cell>
          <cell r="D47">
            <v>3</v>
          </cell>
          <cell r="E47">
            <v>8</v>
          </cell>
        </row>
        <row r="48">
          <cell r="B48" t="str">
            <v>2.09.02</v>
          </cell>
          <cell r="C48" t="str">
            <v>ALAT PERAGA / PRAKTEK SEKOLAH</v>
          </cell>
          <cell r="D48">
            <v>3</v>
          </cell>
          <cell r="E48">
            <v>10</v>
          </cell>
        </row>
        <row r="49">
          <cell r="B49" t="str">
            <v>2.09.03</v>
          </cell>
          <cell r="C49" t="str">
            <v>UNIT ALAT LABORATORIUM KIMIA NUKLIR</v>
          </cell>
          <cell r="D49">
            <v>3</v>
          </cell>
          <cell r="E49">
            <v>15</v>
          </cell>
        </row>
        <row r="50">
          <cell r="B50" t="str">
            <v>2.09.04</v>
          </cell>
          <cell r="C50" t="str">
            <v>ALAT LABORAORIUM FISIKA NUKLIR /ELEKTRONIKA</v>
          </cell>
          <cell r="D50">
            <v>3</v>
          </cell>
          <cell r="E50">
            <v>15</v>
          </cell>
        </row>
        <row r="51">
          <cell r="B51" t="str">
            <v>2.09.05</v>
          </cell>
          <cell r="C51" t="str">
            <v>ALAT PROTEKSI RADIASI / PROTEKSI LINGKUNGAN</v>
          </cell>
          <cell r="D51">
            <v>3</v>
          </cell>
          <cell r="E51">
            <v>10</v>
          </cell>
        </row>
        <row r="52">
          <cell r="B52" t="str">
            <v>2.09.06</v>
          </cell>
          <cell r="C52" t="str">
            <v>RADIATION APPLICATION AND NON DESTRUCTIVE TESTING LABORATORY (BATAM)</v>
          </cell>
          <cell r="D52">
            <v>3</v>
          </cell>
          <cell r="E52">
            <v>10</v>
          </cell>
        </row>
        <row r="53">
          <cell r="B53" t="str">
            <v>2.09.07</v>
          </cell>
          <cell r="C53" t="str">
            <v>ALAT LABORATORIUM LINGKUNGAN HIDUP</v>
          </cell>
          <cell r="D53">
            <v>3</v>
          </cell>
          <cell r="E53">
            <v>7</v>
          </cell>
        </row>
        <row r="54">
          <cell r="B54" t="str">
            <v>2.09.08</v>
          </cell>
          <cell r="C54" t="str">
            <v>PERALATAN LABORATORIUM HIDRODINAMIKA</v>
          </cell>
          <cell r="D54">
            <v>3</v>
          </cell>
          <cell r="E54">
            <v>15</v>
          </cell>
        </row>
        <row r="55">
          <cell r="B55" t="str">
            <v>2.10.00</v>
          </cell>
          <cell r="C55" t="str">
            <v>ALAT-ALAT PERSENJATAAN/KEAMANAN</v>
          </cell>
          <cell r="D55">
            <v>2</v>
          </cell>
        </row>
        <row r="56">
          <cell r="B56" t="str">
            <v>2.10.01</v>
          </cell>
          <cell r="C56" t="str">
            <v>SENJATA API</v>
          </cell>
          <cell r="D56">
            <v>3</v>
          </cell>
          <cell r="E56">
            <v>10</v>
          </cell>
        </row>
        <row r="57">
          <cell r="B57" t="str">
            <v>2.10.02</v>
          </cell>
          <cell r="C57" t="str">
            <v>PERSENJATAAN NON SENJATA API</v>
          </cell>
          <cell r="D57">
            <v>3</v>
          </cell>
          <cell r="E57">
            <v>3</v>
          </cell>
        </row>
        <row r="58">
          <cell r="B58" t="str">
            <v>2.10.03</v>
          </cell>
          <cell r="C58" t="str">
            <v>AMUNIISI</v>
          </cell>
          <cell r="D58">
            <v>3</v>
          </cell>
          <cell r="E58">
            <v>5</v>
          </cell>
        </row>
        <row r="59">
          <cell r="B59" t="str">
            <v>2.10.04</v>
          </cell>
          <cell r="C59" t="str">
            <v>SENJATA SINAR</v>
          </cell>
          <cell r="D59">
            <v>3</v>
          </cell>
        </row>
        <row r="60">
          <cell r="B60" t="str">
            <v>3.00.00</v>
          </cell>
          <cell r="C60" t="str">
            <v>GOLONGAN GEDUNG DAN BANGUNAN</v>
          </cell>
          <cell r="D60">
            <v>1</v>
          </cell>
        </row>
        <row r="61">
          <cell r="B61" t="str">
            <v>3.11.00</v>
          </cell>
          <cell r="C61" t="str">
            <v>BANGUNAN GEDUNG</v>
          </cell>
          <cell r="D61">
            <v>2</v>
          </cell>
        </row>
        <row r="62">
          <cell r="B62" t="str">
            <v>3.11.01</v>
          </cell>
          <cell r="C62" t="str">
            <v>BANGUNAN GEDUNG TEMPAT KERJA</v>
          </cell>
          <cell r="D62">
            <v>3</v>
          </cell>
          <cell r="E62">
            <v>50</v>
          </cell>
        </row>
        <row r="63">
          <cell r="B63" t="str">
            <v>3.11.02</v>
          </cell>
          <cell r="C63" t="str">
            <v>BANGUNAN GEDUNG TEMPAT TINGGAL</v>
          </cell>
          <cell r="D63">
            <v>3</v>
          </cell>
          <cell r="E63">
            <v>50</v>
          </cell>
        </row>
        <row r="64">
          <cell r="B64" t="str">
            <v>3.11.03</v>
          </cell>
          <cell r="C64" t="str">
            <v>BANGUNAN MENARA</v>
          </cell>
          <cell r="D64">
            <v>3</v>
          </cell>
          <cell r="E64">
            <v>40</v>
          </cell>
        </row>
        <row r="65">
          <cell r="B65" t="str">
            <v>3.12.00</v>
          </cell>
          <cell r="C65" t="str">
            <v>MONUMEN</v>
          </cell>
          <cell r="D65">
            <v>2</v>
          </cell>
        </row>
        <row r="66">
          <cell r="B66" t="str">
            <v>3.12.01</v>
          </cell>
          <cell r="C66" t="str">
            <v>Bangunan Bersejarah</v>
          </cell>
          <cell r="D66">
            <v>3</v>
          </cell>
          <cell r="E66">
            <v>50</v>
          </cell>
        </row>
        <row r="67">
          <cell r="B67" t="str">
            <v>3.12.02</v>
          </cell>
          <cell r="C67" t="str">
            <v>TUGU PERINGATAN</v>
          </cell>
          <cell r="D67">
            <v>3</v>
          </cell>
          <cell r="E67">
            <v>50</v>
          </cell>
        </row>
        <row r="68">
          <cell r="B68" t="str">
            <v>3.12.03</v>
          </cell>
          <cell r="C68" t="str">
            <v>CANDI</v>
          </cell>
          <cell r="D68">
            <v>3</v>
          </cell>
          <cell r="E68">
            <v>50</v>
          </cell>
        </row>
        <row r="69">
          <cell r="B69" t="str">
            <v>3.12.04</v>
          </cell>
          <cell r="C69" t="str">
            <v>MONUMEN/BANUNAN BERSEJARAH</v>
          </cell>
          <cell r="D69">
            <v>3</v>
          </cell>
          <cell r="E69">
            <v>50</v>
          </cell>
        </row>
        <row r="70">
          <cell r="B70" t="str">
            <v>3.12.07</v>
          </cell>
          <cell r="C70" t="str">
            <v>RAMBU-RAMBU</v>
          </cell>
          <cell r="D70">
            <v>3</v>
          </cell>
          <cell r="E70">
            <v>50</v>
          </cell>
        </row>
        <row r="71">
          <cell r="B71" t="str">
            <v>3.12.08</v>
          </cell>
          <cell r="C71" t="str">
            <v>RAMBU-RAMBU LALU LINTAS UDARA</v>
          </cell>
          <cell r="D71">
            <v>3</v>
          </cell>
          <cell r="E71">
            <v>50</v>
          </cell>
        </row>
        <row r="72">
          <cell r="B72" t="str">
            <v>4.00.00</v>
          </cell>
          <cell r="C72" t="str">
            <v>GOLONGAN JALAN, IRIGASI DAN JARINGAN</v>
          </cell>
          <cell r="D72">
            <v>1</v>
          </cell>
        </row>
        <row r="73">
          <cell r="B73" t="str">
            <v>4.13.00</v>
          </cell>
          <cell r="C73" t="str">
            <v>JALAN DAN JEMBATAN</v>
          </cell>
          <cell r="D73">
            <v>2</v>
          </cell>
        </row>
        <row r="74">
          <cell r="B74" t="str">
            <v>4.13.01</v>
          </cell>
          <cell r="C74" t="str">
            <v>JALAN</v>
          </cell>
          <cell r="D74">
            <v>3</v>
          </cell>
          <cell r="E74">
            <v>10</v>
          </cell>
        </row>
        <row r="75">
          <cell r="B75" t="str">
            <v>4.14.00</v>
          </cell>
          <cell r="C75" t="str">
            <v>BANGUNAN AIR/IRIGASI</v>
          </cell>
          <cell r="D75">
            <v>2</v>
          </cell>
        </row>
        <row r="76">
          <cell r="B76" t="str">
            <v>4.13.02</v>
          </cell>
          <cell r="C76" t="str">
            <v>JEMBATAN</v>
          </cell>
          <cell r="D76">
            <v>3</v>
          </cell>
          <cell r="E76">
            <v>50</v>
          </cell>
        </row>
        <row r="77">
          <cell r="B77" t="str">
            <v>4.14.01</v>
          </cell>
          <cell r="C77" t="str">
            <v>Bangunan Air Irigasi</v>
          </cell>
          <cell r="D77">
            <v>3</v>
          </cell>
          <cell r="E77">
            <v>50</v>
          </cell>
        </row>
        <row r="78">
          <cell r="B78" t="str">
            <v>4.14.04</v>
          </cell>
          <cell r="C78" t="str">
            <v>BANGUNAN PENGAMAN SUNGAI DAN PENANGGULANGAN BENCANA ALAM</v>
          </cell>
          <cell r="D78">
            <v>3</v>
          </cell>
          <cell r="E78">
            <v>10</v>
          </cell>
        </row>
        <row r="79">
          <cell r="B79" t="str">
            <v>4.14.05</v>
          </cell>
          <cell r="C79" t="str">
            <v>BANGUNAN PENGEMBANGAN SUMBER AIR DAN AIR TNH</v>
          </cell>
          <cell r="D79">
            <v>3</v>
          </cell>
          <cell r="E79">
            <v>30</v>
          </cell>
        </row>
        <row r="80">
          <cell r="B80" t="str">
            <v>4.14.08</v>
          </cell>
          <cell r="C80" t="str">
            <v>BANGUNAN AIR</v>
          </cell>
          <cell r="D80">
            <v>3</v>
          </cell>
          <cell r="E80">
            <v>40</v>
          </cell>
        </row>
        <row r="81">
          <cell r="B81" t="str">
            <v>4.15.00</v>
          </cell>
          <cell r="C81" t="str">
            <v>INSTALASI</v>
          </cell>
          <cell r="D81">
            <v>2</v>
          </cell>
        </row>
        <row r="82">
          <cell r="B82" t="str">
            <v>4.15.01</v>
          </cell>
          <cell r="C82" t="str">
            <v>INSTALASI AIR MINUM/BERSIH</v>
          </cell>
          <cell r="D82">
            <v>3</v>
          </cell>
          <cell r="E82">
            <v>30</v>
          </cell>
        </row>
        <row r="83">
          <cell r="B83" t="str">
            <v>4.15.03</v>
          </cell>
          <cell r="C83" t="str">
            <v>INSTALASI PENGOLAHAN SAMPAH NON ORGANIK</v>
          </cell>
          <cell r="D83">
            <v>3</v>
          </cell>
          <cell r="E83">
            <v>10</v>
          </cell>
        </row>
        <row r="84">
          <cell r="B84" t="str">
            <v>4.15.04</v>
          </cell>
          <cell r="C84" t="str">
            <v>INSTALASI PENGOLAHAN BAHAN BANGUNAN</v>
          </cell>
          <cell r="D84">
            <v>3</v>
          </cell>
          <cell r="E84">
            <v>10</v>
          </cell>
        </row>
        <row r="85">
          <cell r="B85" t="str">
            <v>4.15.06</v>
          </cell>
          <cell r="C85" t="str">
            <v>INSTALASI GARDU LISTRIK</v>
          </cell>
          <cell r="D85">
            <v>3</v>
          </cell>
          <cell r="E85">
            <v>40</v>
          </cell>
        </row>
        <row r="86">
          <cell r="B86" t="str">
            <v>4.15.07</v>
          </cell>
          <cell r="C86" t="str">
            <v>INSTALASI PERTAHANAN</v>
          </cell>
          <cell r="D86">
            <v>3</v>
          </cell>
          <cell r="E86">
            <v>30</v>
          </cell>
        </row>
        <row r="87">
          <cell r="B87" t="str">
            <v>4.15.08</v>
          </cell>
          <cell r="C87" t="str">
            <v>INSTALASI GAS</v>
          </cell>
          <cell r="D87">
            <v>3</v>
          </cell>
          <cell r="E87">
            <v>30</v>
          </cell>
        </row>
        <row r="88">
          <cell r="B88" t="str">
            <v>4.15.09</v>
          </cell>
          <cell r="C88" t="str">
            <v>INSTALASI PENGAMAN</v>
          </cell>
          <cell r="D88">
            <v>3</v>
          </cell>
          <cell r="E88">
            <v>20</v>
          </cell>
        </row>
        <row r="89">
          <cell r="B89" t="str">
            <v>4.16.00</v>
          </cell>
          <cell r="C89" t="str">
            <v>JARINGAN</v>
          </cell>
          <cell r="D89">
            <v>2</v>
          </cell>
        </row>
        <row r="90">
          <cell r="B90" t="str">
            <v>4.16.01</v>
          </cell>
          <cell r="C90" t="str">
            <v>Jaringan Air Minum</v>
          </cell>
          <cell r="D90">
            <v>3</v>
          </cell>
          <cell r="E90">
            <v>30</v>
          </cell>
        </row>
        <row r="91">
          <cell r="B91" t="str">
            <v>4.16.02</v>
          </cell>
          <cell r="C91" t="str">
            <v>JARINGAN LISTRIK</v>
          </cell>
          <cell r="D91">
            <v>3</v>
          </cell>
          <cell r="E91">
            <v>40</v>
          </cell>
        </row>
        <row r="92">
          <cell r="B92" t="str">
            <v>4.16.03</v>
          </cell>
          <cell r="C92" t="str">
            <v>JARINGAN TELEPON</v>
          </cell>
          <cell r="D92">
            <v>3</v>
          </cell>
          <cell r="E92">
            <v>20</v>
          </cell>
        </row>
        <row r="93">
          <cell r="B93" t="str">
            <v>4.16.04</v>
          </cell>
          <cell r="C93" t="str">
            <v>JARINGAN GAS</v>
          </cell>
          <cell r="D93">
            <v>3</v>
          </cell>
          <cell r="E93">
            <v>30</v>
          </cell>
        </row>
        <row r="94">
          <cell r="B94" t="str">
            <v>5.00.00</v>
          </cell>
          <cell r="C94" t="str">
            <v>GOLONGAN ASSET TETAP LAINNYA</v>
          </cell>
          <cell r="D94">
            <v>1</v>
          </cell>
        </row>
        <row r="95">
          <cell r="B95" t="str">
            <v>5.17.00</v>
          </cell>
          <cell r="C95" t="str">
            <v>BUKU DAN PERPUSTAKAAN</v>
          </cell>
          <cell r="D95">
            <v>2</v>
          </cell>
        </row>
        <row r="96">
          <cell r="B96" t="str">
            <v>5.17.01</v>
          </cell>
          <cell r="C96" t="str">
            <v>BUKU</v>
          </cell>
          <cell r="D96">
            <v>3</v>
          </cell>
        </row>
        <row r="97">
          <cell r="B97" t="str">
            <v>5.17.03</v>
          </cell>
          <cell r="C97" t="str">
            <v>BARANG-BARANG PERPUSTAKAAN</v>
          </cell>
          <cell r="D97">
            <v>3</v>
          </cell>
        </row>
        <row r="98">
          <cell r="B98" t="str">
            <v>5.18.00</v>
          </cell>
          <cell r="C98" t="str">
            <v>BARANG BERCORAK KEBUDAYAAN</v>
          </cell>
          <cell r="D98">
            <v>2</v>
          </cell>
        </row>
        <row r="99">
          <cell r="B99" t="str">
            <v>5.18.01</v>
          </cell>
          <cell r="C99" t="str">
            <v>BARANG BERCORAK KEBUDAYAAN</v>
          </cell>
          <cell r="D99">
            <v>3</v>
          </cell>
        </row>
        <row r="100">
          <cell r="B100" t="str">
            <v>5.18.02</v>
          </cell>
          <cell r="C100" t="str">
            <v>ALAT OLAH RAGA LAINNYA</v>
          </cell>
          <cell r="D100">
            <v>3</v>
          </cell>
        </row>
        <row r="101">
          <cell r="B101" t="str">
            <v>5.19.00</v>
          </cell>
          <cell r="C101" t="str">
            <v>HEWAN DAN TERNAK SERTA TANAMAN</v>
          </cell>
          <cell r="D101">
            <v>2</v>
          </cell>
        </row>
        <row r="102">
          <cell r="B102" t="str">
            <v>5.19.01</v>
          </cell>
          <cell r="C102" t="str">
            <v>HEWAN</v>
          </cell>
          <cell r="D102">
            <v>3</v>
          </cell>
        </row>
        <row r="103">
          <cell r="B103" t="str">
            <v>6.00.00</v>
          </cell>
          <cell r="C103" t="str">
            <v>GOLONGAN KONSTRUKSI DLM PENGERJAAN</v>
          </cell>
          <cell r="D103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H72"/>
  <sheetViews>
    <sheetView topLeftCell="A13" workbookViewId="0">
      <selection activeCell="F31" sqref="F31"/>
    </sheetView>
  </sheetViews>
  <sheetFormatPr baseColWidth="10" defaultColWidth="8.83203125" defaultRowHeight="15" x14ac:dyDescent="0.2"/>
  <cols>
    <col min="1" max="4" width="8.83203125" style="60"/>
    <col min="5" max="5" width="13.5" style="60" customWidth="1"/>
    <col min="6" max="6" width="54.5" style="60" customWidth="1"/>
    <col min="7" max="7" width="30" style="60" customWidth="1"/>
    <col min="8" max="16384" width="8.83203125" style="60"/>
  </cols>
  <sheetData>
    <row r="1" spans="1:8" ht="15.75" customHeight="1" x14ac:dyDescent="0.2">
      <c r="A1" s="55" t="s">
        <v>640</v>
      </c>
      <c r="B1" s="56"/>
      <c r="C1" s="56"/>
      <c r="D1" s="57"/>
      <c r="E1" s="57"/>
      <c r="F1" s="58" t="s">
        <v>641</v>
      </c>
      <c r="G1" s="59" t="s">
        <v>642</v>
      </c>
    </row>
    <row r="2" spans="1:8" ht="18" thickBot="1" x14ac:dyDescent="0.25">
      <c r="A2" s="61">
        <v>1</v>
      </c>
      <c r="B2" s="62">
        <v>3</v>
      </c>
      <c r="C2" s="63"/>
      <c r="D2" s="63"/>
      <c r="E2" s="63"/>
      <c r="F2" s="62" t="s">
        <v>643</v>
      </c>
      <c r="G2" s="63"/>
    </row>
    <row r="3" spans="1:8" ht="18" thickBot="1" x14ac:dyDescent="0.25">
      <c r="A3" s="64">
        <v>1</v>
      </c>
      <c r="B3" s="65">
        <v>3</v>
      </c>
      <c r="C3" s="65">
        <v>2</v>
      </c>
      <c r="D3" s="66"/>
      <c r="E3" s="66" t="s">
        <v>0</v>
      </c>
      <c r="F3" s="65" t="s">
        <v>644</v>
      </c>
      <c r="G3" s="66"/>
    </row>
    <row r="4" spans="1:8" ht="18" thickBot="1" x14ac:dyDescent="0.25">
      <c r="A4" s="67">
        <v>1</v>
      </c>
      <c r="B4" s="68">
        <v>3</v>
      </c>
      <c r="C4" s="68">
        <v>2</v>
      </c>
      <c r="D4" s="68">
        <v>1</v>
      </c>
      <c r="E4" s="68"/>
      <c r="F4" s="68" t="s">
        <v>645</v>
      </c>
      <c r="G4" s="69">
        <v>10</v>
      </c>
      <c r="H4" s="60">
        <v>1</v>
      </c>
    </row>
    <row r="5" spans="1:8" ht="18" thickBot="1" x14ac:dyDescent="0.25">
      <c r="A5" s="70">
        <v>1</v>
      </c>
      <c r="B5" s="71">
        <v>3</v>
      </c>
      <c r="C5" s="71">
        <v>2</v>
      </c>
      <c r="D5" s="71">
        <v>2</v>
      </c>
      <c r="E5" s="71"/>
      <c r="F5" s="71" t="s">
        <v>646</v>
      </c>
      <c r="G5" s="72">
        <v>8</v>
      </c>
      <c r="H5" s="60">
        <v>2</v>
      </c>
    </row>
    <row r="6" spans="1:8" ht="18" thickBot="1" x14ac:dyDescent="0.25">
      <c r="A6" s="67">
        <v>1</v>
      </c>
      <c r="B6" s="68">
        <v>3</v>
      </c>
      <c r="C6" s="68">
        <v>2</v>
      </c>
      <c r="D6" s="68">
        <v>3</v>
      </c>
      <c r="E6" s="68"/>
      <c r="F6" s="68" t="s">
        <v>647</v>
      </c>
      <c r="G6" s="69">
        <v>7</v>
      </c>
      <c r="H6" s="60">
        <v>3</v>
      </c>
    </row>
    <row r="7" spans="1:8" ht="18" thickBot="1" x14ac:dyDescent="0.25">
      <c r="A7" s="70">
        <v>1</v>
      </c>
      <c r="B7" s="71">
        <v>3</v>
      </c>
      <c r="C7" s="71">
        <v>2</v>
      </c>
      <c r="D7" s="71">
        <v>4</v>
      </c>
      <c r="E7" s="71"/>
      <c r="F7" s="71" t="s">
        <v>648</v>
      </c>
      <c r="G7" s="72">
        <v>7</v>
      </c>
      <c r="H7" s="60">
        <v>4</v>
      </c>
    </row>
    <row r="8" spans="1:8" ht="18" thickBot="1" x14ac:dyDescent="0.25">
      <c r="A8" s="67">
        <v>1</v>
      </c>
      <c r="B8" s="68">
        <v>3</v>
      </c>
      <c r="C8" s="68">
        <v>2</v>
      </c>
      <c r="D8" s="68">
        <v>5</v>
      </c>
      <c r="E8" s="68"/>
      <c r="F8" s="68" t="s">
        <v>649</v>
      </c>
      <c r="G8" s="69">
        <v>2</v>
      </c>
      <c r="H8" s="60">
        <v>5</v>
      </c>
    </row>
    <row r="9" spans="1:8" ht="18" thickBot="1" x14ac:dyDescent="0.25">
      <c r="A9" s="70">
        <v>1</v>
      </c>
      <c r="B9" s="71">
        <v>3</v>
      </c>
      <c r="C9" s="71">
        <v>2</v>
      </c>
      <c r="D9" s="71">
        <v>6</v>
      </c>
      <c r="E9" s="71"/>
      <c r="F9" s="71" t="s">
        <v>650</v>
      </c>
      <c r="G9" s="72">
        <v>10</v>
      </c>
      <c r="H9" s="60">
        <v>6</v>
      </c>
    </row>
    <row r="10" spans="1:8" ht="18" thickBot="1" x14ac:dyDescent="0.25">
      <c r="A10" s="67">
        <v>1</v>
      </c>
      <c r="B10" s="68">
        <v>3</v>
      </c>
      <c r="C10" s="68">
        <v>2</v>
      </c>
      <c r="D10" s="68">
        <v>7</v>
      </c>
      <c r="E10" s="68"/>
      <c r="F10" s="68" t="s">
        <v>651</v>
      </c>
      <c r="G10" s="69">
        <v>3</v>
      </c>
      <c r="H10" s="60">
        <v>7</v>
      </c>
    </row>
    <row r="11" spans="1:8" ht="18" thickBot="1" x14ac:dyDescent="0.25">
      <c r="A11" s="70">
        <v>1</v>
      </c>
      <c r="B11" s="71">
        <v>3</v>
      </c>
      <c r="C11" s="71">
        <v>2</v>
      </c>
      <c r="D11" s="71">
        <v>8</v>
      </c>
      <c r="E11" s="71"/>
      <c r="F11" s="71" t="s">
        <v>652</v>
      </c>
      <c r="G11" s="72">
        <v>20</v>
      </c>
      <c r="H11" s="60">
        <v>8</v>
      </c>
    </row>
    <row r="12" spans="1:8" ht="18" thickBot="1" x14ac:dyDescent="0.25">
      <c r="A12" s="67">
        <v>1</v>
      </c>
      <c r="B12" s="68">
        <v>3</v>
      </c>
      <c r="C12" s="68">
        <v>2</v>
      </c>
      <c r="D12" s="68">
        <v>9</v>
      </c>
      <c r="E12" s="68"/>
      <c r="F12" s="68" t="s">
        <v>653</v>
      </c>
      <c r="G12" s="69">
        <v>10</v>
      </c>
      <c r="H12" s="60">
        <v>9</v>
      </c>
    </row>
    <row r="13" spans="1:8" ht="18" thickBot="1" x14ac:dyDescent="0.25">
      <c r="A13" s="70">
        <v>1</v>
      </c>
      <c r="B13" s="71">
        <v>3</v>
      </c>
      <c r="C13" s="71">
        <v>2</v>
      </c>
      <c r="D13" s="71">
        <v>10</v>
      </c>
      <c r="E13" s="71"/>
      <c r="F13" s="71" t="s">
        <v>654</v>
      </c>
      <c r="G13" s="72">
        <v>5</v>
      </c>
      <c r="H13" s="60">
        <v>10</v>
      </c>
    </row>
    <row r="14" spans="1:8" ht="18" thickBot="1" x14ac:dyDescent="0.25">
      <c r="A14" s="67">
        <v>1</v>
      </c>
      <c r="B14" s="68">
        <v>3</v>
      </c>
      <c r="C14" s="68">
        <v>2</v>
      </c>
      <c r="D14" s="68">
        <v>11</v>
      </c>
      <c r="E14" s="68"/>
      <c r="F14" s="68" t="s">
        <v>655</v>
      </c>
      <c r="G14" s="69">
        <v>5</v>
      </c>
      <c r="H14" s="60">
        <v>11</v>
      </c>
    </row>
    <row r="15" spans="1:8" ht="18" thickBot="1" x14ac:dyDescent="0.25">
      <c r="A15" s="70">
        <v>1</v>
      </c>
      <c r="B15" s="71">
        <v>3</v>
      </c>
      <c r="C15" s="71">
        <v>2</v>
      </c>
      <c r="D15" s="71">
        <v>12</v>
      </c>
      <c r="E15" s="71"/>
      <c r="F15" s="71" t="s">
        <v>656</v>
      </c>
      <c r="G15" s="72">
        <v>4</v>
      </c>
      <c r="H15" s="60">
        <v>12</v>
      </c>
    </row>
    <row r="16" spans="1:8" ht="34" x14ac:dyDescent="0.2">
      <c r="A16" s="73">
        <v>1</v>
      </c>
      <c r="B16" s="73">
        <v>3</v>
      </c>
      <c r="C16" s="73">
        <v>2</v>
      </c>
      <c r="D16" s="73">
        <v>13</v>
      </c>
      <c r="E16" s="74"/>
      <c r="F16" s="74" t="s">
        <v>657</v>
      </c>
      <c r="G16" s="73">
        <v>4</v>
      </c>
      <c r="H16" s="60">
        <v>13</v>
      </c>
    </row>
    <row r="17" spans="1:8" ht="18" thickBot="1" x14ac:dyDescent="0.25">
      <c r="A17" s="70">
        <v>1</v>
      </c>
      <c r="B17" s="71">
        <v>3</v>
      </c>
      <c r="C17" s="71">
        <v>2</v>
      </c>
      <c r="D17" s="71">
        <v>14</v>
      </c>
      <c r="E17" s="71"/>
      <c r="F17" s="71" t="s">
        <v>658</v>
      </c>
      <c r="G17" s="72">
        <v>5</v>
      </c>
      <c r="H17" s="60">
        <v>14</v>
      </c>
    </row>
    <row r="18" spans="1:8" ht="18" thickBot="1" x14ac:dyDescent="0.25">
      <c r="A18" s="67">
        <v>1</v>
      </c>
      <c r="B18" s="68">
        <v>3</v>
      </c>
      <c r="C18" s="68">
        <v>2</v>
      </c>
      <c r="D18" s="68">
        <v>15</v>
      </c>
      <c r="E18" s="68"/>
      <c r="F18" s="68" t="s">
        <v>659</v>
      </c>
      <c r="G18" s="69">
        <v>5</v>
      </c>
      <c r="H18" s="60">
        <v>15</v>
      </c>
    </row>
    <row r="19" spans="1:8" ht="18" thickBot="1" x14ac:dyDescent="0.25">
      <c r="A19" s="70">
        <v>1</v>
      </c>
      <c r="B19" s="71">
        <v>3</v>
      </c>
      <c r="C19" s="71">
        <v>2</v>
      </c>
      <c r="D19" s="71">
        <v>16</v>
      </c>
      <c r="E19" s="71"/>
      <c r="F19" s="71" t="s">
        <v>660</v>
      </c>
      <c r="G19" s="72">
        <v>4</v>
      </c>
      <c r="H19" s="60">
        <v>16</v>
      </c>
    </row>
    <row r="20" spans="1:8" ht="18" thickBot="1" x14ac:dyDescent="0.25">
      <c r="A20" s="67">
        <v>1</v>
      </c>
      <c r="B20" s="68">
        <v>3</v>
      </c>
      <c r="C20" s="68">
        <v>2</v>
      </c>
      <c r="D20" s="68">
        <v>17</v>
      </c>
      <c r="E20" s="68"/>
      <c r="F20" s="68" t="s">
        <v>661</v>
      </c>
      <c r="G20" s="69">
        <v>5</v>
      </c>
      <c r="H20" s="60">
        <v>17</v>
      </c>
    </row>
    <row r="21" spans="1:8" ht="18" thickBot="1" x14ac:dyDescent="0.25">
      <c r="A21" s="70">
        <v>1</v>
      </c>
      <c r="B21" s="71">
        <v>3</v>
      </c>
      <c r="C21" s="71">
        <v>2</v>
      </c>
      <c r="D21" s="71">
        <v>18</v>
      </c>
      <c r="E21" s="71"/>
      <c r="F21" s="71" t="s">
        <v>662</v>
      </c>
      <c r="G21" s="72">
        <v>5</v>
      </c>
      <c r="H21" s="60">
        <v>18</v>
      </c>
    </row>
    <row r="22" spans="1:8" ht="18" thickBot="1" x14ac:dyDescent="0.25">
      <c r="A22" s="67">
        <v>1</v>
      </c>
      <c r="B22" s="68">
        <v>3</v>
      </c>
      <c r="C22" s="68">
        <v>2</v>
      </c>
      <c r="D22" s="68">
        <v>19</v>
      </c>
      <c r="E22" s="68"/>
      <c r="F22" s="68" t="s">
        <v>663</v>
      </c>
      <c r="G22" s="69">
        <v>5</v>
      </c>
      <c r="H22" s="60">
        <v>19</v>
      </c>
    </row>
    <row r="23" spans="1:8" ht="18" thickBot="1" x14ac:dyDescent="0.25">
      <c r="A23" s="70">
        <v>1</v>
      </c>
      <c r="B23" s="71">
        <v>3</v>
      </c>
      <c r="C23" s="71">
        <v>2</v>
      </c>
      <c r="D23" s="71">
        <v>20</v>
      </c>
      <c r="E23" s="71"/>
      <c r="F23" s="71" t="s">
        <v>664</v>
      </c>
      <c r="G23" s="72">
        <v>10</v>
      </c>
      <c r="H23" s="60">
        <v>20</v>
      </c>
    </row>
    <row r="24" spans="1:8" ht="18" thickBot="1" x14ac:dyDescent="0.25">
      <c r="A24" s="67">
        <v>1</v>
      </c>
      <c r="B24" s="68">
        <v>3</v>
      </c>
      <c r="C24" s="68">
        <v>2</v>
      </c>
      <c r="D24" s="68">
        <v>21</v>
      </c>
      <c r="E24" s="68"/>
      <c r="F24" s="68" t="s">
        <v>665</v>
      </c>
      <c r="G24" s="69">
        <v>5</v>
      </c>
      <c r="H24" s="60">
        <v>21</v>
      </c>
    </row>
    <row r="25" spans="1:8" ht="18" thickBot="1" x14ac:dyDescent="0.25">
      <c r="A25" s="70">
        <v>1</v>
      </c>
      <c r="B25" s="71">
        <v>3</v>
      </c>
      <c r="C25" s="71">
        <v>2</v>
      </c>
      <c r="D25" s="71">
        <v>22</v>
      </c>
      <c r="E25" s="71"/>
      <c r="F25" s="71" t="s">
        <v>666</v>
      </c>
      <c r="G25" s="72">
        <v>5</v>
      </c>
      <c r="H25" s="60">
        <v>22</v>
      </c>
    </row>
    <row r="26" spans="1:8" ht="18" thickBot="1" x14ac:dyDescent="0.25">
      <c r="A26" s="67">
        <v>1</v>
      </c>
      <c r="B26" s="68">
        <v>3</v>
      </c>
      <c r="C26" s="68">
        <v>2</v>
      </c>
      <c r="D26" s="68">
        <v>23</v>
      </c>
      <c r="E26" s="68"/>
      <c r="F26" s="68" t="s">
        <v>667</v>
      </c>
      <c r="G26" s="69">
        <v>8</v>
      </c>
      <c r="H26" s="60">
        <v>23</v>
      </c>
    </row>
    <row r="27" spans="1:8" ht="18" thickBot="1" x14ac:dyDescent="0.25">
      <c r="A27" s="70">
        <v>1</v>
      </c>
      <c r="B27" s="71">
        <v>3</v>
      </c>
      <c r="C27" s="71">
        <v>2</v>
      </c>
      <c r="D27" s="71">
        <v>24</v>
      </c>
      <c r="E27" s="71"/>
      <c r="F27" s="71" t="s">
        <v>668</v>
      </c>
      <c r="G27" s="72">
        <v>10</v>
      </c>
      <c r="H27" s="60">
        <v>24</v>
      </c>
    </row>
    <row r="28" spans="1:8" ht="18" thickBot="1" x14ac:dyDescent="0.25">
      <c r="A28" s="67">
        <v>1</v>
      </c>
      <c r="B28" s="68">
        <v>3</v>
      </c>
      <c r="C28" s="68">
        <v>2</v>
      </c>
      <c r="D28" s="68">
        <v>25</v>
      </c>
      <c r="E28" s="68"/>
      <c r="F28" s="68" t="s">
        <v>669</v>
      </c>
      <c r="G28" s="69">
        <v>15</v>
      </c>
      <c r="H28" s="60">
        <v>25</v>
      </c>
    </row>
    <row r="29" spans="1:8" ht="17" x14ac:dyDescent="0.2">
      <c r="A29" s="75">
        <v>1</v>
      </c>
      <c r="B29" s="75">
        <v>3</v>
      </c>
      <c r="C29" s="75">
        <v>2</v>
      </c>
      <c r="D29" s="75">
        <v>26</v>
      </c>
      <c r="E29" s="76"/>
      <c r="F29" s="76" t="s">
        <v>670</v>
      </c>
      <c r="G29" s="75">
        <v>15</v>
      </c>
      <c r="H29" s="60">
        <v>26</v>
      </c>
    </row>
    <row r="30" spans="1:8" ht="18" thickBot="1" x14ac:dyDescent="0.25">
      <c r="A30" s="67">
        <v>1</v>
      </c>
      <c r="B30" s="68">
        <v>3</v>
      </c>
      <c r="C30" s="68">
        <v>2</v>
      </c>
      <c r="D30" s="68">
        <v>27</v>
      </c>
      <c r="E30" s="68"/>
      <c r="F30" s="68" t="s">
        <v>671</v>
      </c>
      <c r="G30" s="69">
        <v>10</v>
      </c>
      <c r="H30" s="60">
        <v>27</v>
      </c>
    </row>
    <row r="31" spans="1:8" ht="34" x14ac:dyDescent="0.2">
      <c r="A31" s="75">
        <v>1</v>
      </c>
      <c r="B31" s="75">
        <v>3</v>
      </c>
      <c r="C31" s="75">
        <v>2</v>
      </c>
      <c r="D31" s="75">
        <v>28</v>
      </c>
      <c r="E31" s="76"/>
      <c r="F31" s="76" t="s">
        <v>672</v>
      </c>
      <c r="G31" s="75">
        <v>10</v>
      </c>
      <c r="H31" s="60">
        <v>28</v>
      </c>
    </row>
    <row r="32" spans="1:8" ht="18" thickBot="1" x14ac:dyDescent="0.25">
      <c r="A32" s="67">
        <v>1</v>
      </c>
      <c r="B32" s="68">
        <v>3</v>
      </c>
      <c r="C32" s="68">
        <v>2</v>
      </c>
      <c r="D32" s="68">
        <v>29</v>
      </c>
      <c r="E32" s="68"/>
      <c r="F32" s="68" t="s">
        <v>673</v>
      </c>
      <c r="G32" s="69">
        <v>7</v>
      </c>
      <c r="H32" s="60">
        <v>29</v>
      </c>
    </row>
    <row r="33" spans="1:8" ht="18" thickBot="1" x14ac:dyDescent="0.25">
      <c r="A33" s="70">
        <v>1</v>
      </c>
      <c r="B33" s="71">
        <v>3</v>
      </c>
      <c r="C33" s="71">
        <v>2</v>
      </c>
      <c r="D33" s="71">
        <v>30</v>
      </c>
      <c r="E33" s="71"/>
      <c r="F33" s="71" t="s">
        <v>674</v>
      </c>
      <c r="G33" s="72">
        <v>15</v>
      </c>
      <c r="H33" s="60">
        <v>30</v>
      </c>
    </row>
    <row r="34" spans="1:8" ht="18" thickBot="1" x14ac:dyDescent="0.25">
      <c r="A34" s="67">
        <v>1</v>
      </c>
      <c r="B34" s="68">
        <v>3</v>
      </c>
      <c r="C34" s="68">
        <v>2</v>
      </c>
      <c r="D34" s="68">
        <v>31</v>
      </c>
      <c r="E34" s="68"/>
      <c r="F34" s="68" t="s">
        <v>675</v>
      </c>
      <c r="G34" s="69">
        <v>10</v>
      </c>
      <c r="H34" s="60">
        <v>31</v>
      </c>
    </row>
    <row r="35" spans="1:8" ht="18" thickBot="1" x14ac:dyDescent="0.25">
      <c r="A35" s="70">
        <v>1</v>
      </c>
      <c r="B35" s="71">
        <v>3</v>
      </c>
      <c r="C35" s="71">
        <v>2</v>
      </c>
      <c r="D35" s="71">
        <v>32</v>
      </c>
      <c r="E35" s="71"/>
      <c r="F35" s="71" t="s">
        <v>676</v>
      </c>
      <c r="G35" s="72">
        <v>3</v>
      </c>
      <c r="H35" s="60">
        <v>32</v>
      </c>
    </row>
    <row r="36" spans="1:8" ht="18" thickBot="1" x14ac:dyDescent="0.25">
      <c r="A36" s="67">
        <v>1</v>
      </c>
      <c r="B36" s="68">
        <v>3</v>
      </c>
      <c r="C36" s="68">
        <v>2</v>
      </c>
      <c r="D36" s="68">
        <v>33</v>
      </c>
      <c r="E36" s="68"/>
      <c r="F36" s="68" t="s">
        <v>677</v>
      </c>
      <c r="G36" s="69">
        <v>5</v>
      </c>
      <c r="H36" s="60">
        <v>33</v>
      </c>
    </row>
    <row r="37" spans="1:8" ht="18" thickBot="1" x14ac:dyDescent="0.25">
      <c r="A37" s="64">
        <v>1</v>
      </c>
      <c r="B37" s="65">
        <v>3</v>
      </c>
      <c r="C37" s="65">
        <v>3</v>
      </c>
      <c r="D37" s="66"/>
      <c r="E37" s="66"/>
      <c r="F37" s="65" t="s">
        <v>678</v>
      </c>
      <c r="G37" s="66"/>
    </row>
    <row r="38" spans="1:8" ht="18" thickBot="1" x14ac:dyDescent="0.25">
      <c r="A38" s="67">
        <v>1</v>
      </c>
      <c r="B38" s="68">
        <v>3</v>
      </c>
      <c r="C38" s="68">
        <v>3</v>
      </c>
      <c r="D38" s="68">
        <v>1</v>
      </c>
      <c r="E38" s="68"/>
      <c r="F38" s="68" t="s">
        <v>679</v>
      </c>
      <c r="G38" s="69">
        <v>50</v>
      </c>
      <c r="H38" s="60">
        <v>1</v>
      </c>
    </row>
    <row r="39" spans="1:8" ht="18" thickBot="1" x14ac:dyDescent="0.25">
      <c r="A39" s="70">
        <v>1</v>
      </c>
      <c r="B39" s="71">
        <v>3</v>
      </c>
      <c r="C39" s="71">
        <v>3</v>
      </c>
      <c r="D39" s="71">
        <v>2</v>
      </c>
      <c r="E39" s="71"/>
      <c r="F39" s="71" t="s">
        <v>680</v>
      </c>
      <c r="G39" s="72">
        <v>50</v>
      </c>
      <c r="H39" s="60">
        <v>2</v>
      </c>
    </row>
    <row r="40" spans="1:8" ht="18" thickBot="1" x14ac:dyDescent="0.25">
      <c r="A40" s="67">
        <v>1</v>
      </c>
      <c r="B40" s="68">
        <v>3</v>
      </c>
      <c r="C40" s="68">
        <v>3</v>
      </c>
      <c r="D40" s="68">
        <v>3</v>
      </c>
      <c r="E40" s="68"/>
      <c r="F40" s="68" t="s">
        <v>681</v>
      </c>
      <c r="G40" s="69">
        <v>40</v>
      </c>
      <c r="H40" s="60">
        <v>3</v>
      </c>
    </row>
    <row r="41" spans="1:8" ht="18" thickBot="1" x14ac:dyDescent="0.25">
      <c r="A41" s="70">
        <v>1</v>
      </c>
      <c r="B41" s="71">
        <v>3</v>
      </c>
      <c r="C41" s="71">
        <v>3</v>
      </c>
      <c r="D41" s="71">
        <v>4</v>
      </c>
      <c r="E41" s="71"/>
      <c r="F41" s="71" t="s">
        <v>682</v>
      </c>
      <c r="G41" s="72">
        <v>50</v>
      </c>
      <c r="H41" s="60">
        <v>4</v>
      </c>
    </row>
    <row r="42" spans="1:8" ht="18" thickBot="1" x14ac:dyDescent="0.25">
      <c r="A42" s="67">
        <v>1</v>
      </c>
      <c r="B42" s="68">
        <v>3</v>
      </c>
      <c r="C42" s="68">
        <v>3</v>
      </c>
      <c r="D42" s="68">
        <v>5</v>
      </c>
      <c r="E42" s="68"/>
      <c r="F42" s="68" t="s">
        <v>683</v>
      </c>
      <c r="G42" s="69">
        <v>50</v>
      </c>
      <c r="H42" s="60">
        <v>5</v>
      </c>
    </row>
    <row r="43" spans="1:8" ht="18" thickBot="1" x14ac:dyDescent="0.25">
      <c r="A43" s="70">
        <v>1</v>
      </c>
      <c r="B43" s="71">
        <v>3</v>
      </c>
      <c r="C43" s="71">
        <v>3</v>
      </c>
      <c r="D43" s="71">
        <v>6</v>
      </c>
      <c r="E43" s="71"/>
      <c r="F43" s="71" t="s">
        <v>684</v>
      </c>
      <c r="G43" s="72">
        <v>50</v>
      </c>
      <c r="H43" s="60">
        <v>6</v>
      </c>
    </row>
    <row r="44" spans="1:8" ht="18" thickBot="1" x14ac:dyDescent="0.25">
      <c r="A44" s="67">
        <v>1</v>
      </c>
      <c r="B44" s="68">
        <v>3</v>
      </c>
      <c r="C44" s="68">
        <v>3</v>
      </c>
      <c r="D44" s="68">
        <v>7</v>
      </c>
      <c r="E44" s="68"/>
      <c r="F44" s="68" t="s">
        <v>685</v>
      </c>
      <c r="G44" s="69">
        <v>50</v>
      </c>
      <c r="H44" s="60">
        <v>7</v>
      </c>
    </row>
    <row r="45" spans="1:8" ht="18" thickBot="1" x14ac:dyDescent="0.25">
      <c r="A45" s="70">
        <v>1</v>
      </c>
      <c r="B45" s="71">
        <v>3</v>
      </c>
      <c r="C45" s="71">
        <v>3</v>
      </c>
      <c r="D45" s="71">
        <v>8</v>
      </c>
      <c r="E45" s="71"/>
      <c r="F45" s="71" t="s">
        <v>686</v>
      </c>
      <c r="G45" s="72">
        <v>50</v>
      </c>
      <c r="H45" s="60">
        <v>8</v>
      </c>
    </row>
    <row r="46" spans="1:8" ht="18" thickBot="1" x14ac:dyDescent="0.25">
      <c r="A46" s="67">
        <v>1</v>
      </c>
      <c r="B46" s="68">
        <v>3</v>
      </c>
      <c r="C46" s="68">
        <v>3</v>
      </c>
      <c r="D46" s="68">
        <v>9</v>
      </c>
      <c r="E46" s="68"/>
      <c r="F46" s="68" t="s">
        <v>687</v>
      </c>
      <c r="G46" s="69">
        <v>50</v>
      </c>
      <c r="H46" s="60">
        <v>9</v>
      </c>
    </row>
    <row r="47" spans="1:8" ht="18" thickBot="1" x14ac:dyDescent="0.25">
      <c r="A47" s="70">
        <v>1</v>
      </c>
      <c r="B47" s="71">
        <v>3</v>
      </c>
      <c r="C47" s="71">
        <v>3</v>
      </c>
      <c r="D47" s="71">
        <v>10</v>
      </c>
      <c r="E47" s="71"/>
      <c r="F47" s="71" t="s">
        <v>688</v>
      </c>
      <c r="G47" s="72">
        <v>50</v>
      </c>
      <c r="H47" s="60">
        <v>10</v>
      </c>
    </row>
    <row r="48" spans="1:8" ht="18" thickBot="1" x14ac:dyDescent="0.25">
      <c r="A48" s="67">
        <v>1</v>
      </c>
      <c r="B48" s="68">
        <v>3</v>
      </c>
      <c r="C48" s="68">
        <v>3</v>
      </c>
      <c r="D48" s="68">
        <v>11</v>
      </c>
      <c r="E48" s="68"/>
      <c r="F48" s="68" t="s">
        <v>689</v>
      </c>
      <c r="G48" s="69">
        <v>50</v>
      </c>
      <c r="H48" s="60">
        <v>11</v>
      </c>
    </row>
    <row r="49" spans="1:8" ht="18" thickBot="1" x14ac:dyDescent="0.25">
      <c r="A49" s="64">
        <v>1</v>
      </c>
      <c r="B49" s="65">
        <v>3</v>
      </c>
      <c r="C49" s="65">
        <v>4</v>
      </c>
      <c r="D49" s="66"/>
      <c r="E49" s="66"/>
      <c r="F49" s="65" t="s">
        <v>690</v>
      </c>
      <c r="G49" s="66"/>
    </row>
    <row r="50" spans="1:8" ht="18" thickBot="1" x14ac:dyDescent="0.25">
      <c r="A50" s="67">
        <v>1</v>
      </c>
      <c r="B50" s="68">
        <v>3</v>
      </c>
      <c r="C50" s="68">
        <v>4</v>
      </c>
      <c r="D50" s="68">
        <v>1</v>
      </c>
      <c r="E50" s="68"/>
      <c r="F50" s="68" t="s">
        <v>691</v>
      </c>
      <c r="G50" s="69">
        <v>10</v>
      </c>
      <c r="H50" s="60">
        <v>1</v>
      </c>
    </row>
    <row r="51" spans="1:8" ht="18" thickBot="1" x14ac:dyDescent="0.25">
      <c r="A51" s="70">
        <v>1</v>
      </c>
      <c r="B51" s="71">
        <v>3</v>
      </c>
      <c r="C51" s="71">
        <v>4</v>
      </c>
      <c r="D51" s="71">
        <v>2</v>
      </c>
      <c r="E51" s="71"/>
      <c r="F51" s="71" t="s">
        <v>692</v>
      </c>
      <c r="G51" s="72">
        <v>50</v>
      </c>
      <c r="H51" s="60">
        <v>2</v>
      </c>
    </row>
    <row r="52" spans="1:8" ht="18" thickBot="1" x14ac:dyDescent="0.25">
      <c r="A52" s="67">
        <v>1</v>
      </c>
      <c r="B52" s="68">
        <v>3</v>
      </c>
      <c r="C52" s="68">
        <v>4</v>
      </c>
      <c r="D52" s="68">
        <v>3</v>
      </c>
      <c r="E52" s="68"/>
      <c r="F52" s="68" t="s">
        <v>693</v>
      </c>
      <c r="G52" s="69">
        <v>50</v>
      </c>
      <c r="H52" s="60">
        <v>3</v>
      </c>
    </row>
    <row r="53" spans="1:8" ht="18" thickBot="1" x14ac:dyDescent="0.25">
      <c r="A53" s="70">
        <v>1</v>
      </c>
      <c r="B53" s="71">
        <v>3</v>
      </c>
      <c r="C53" s="71">
        <v>4</v>
      </c>
      <c r="D53" s="71">
        <v>4</v>
      </c>
      <c r="E53" s="71"/>
      <c r="F53" s="71" t="s">
        <v>694</v>
      </c>
      <c r="G53" s="72">
        <v>50</v>
      </c>
      <c r="H53" s="60">
        <v>4</v>
      </c>
    </row>
    <row r="54" spans="1:8" ht="18" thickBot="1" x14ac:dyDescent="0.25">
      <c r="A54" s="67">
        <v>1</v>
      </c>
      <c r="B54" s="68">
        <v>3</v>
      </c>
      <c r="C54" s="68">
        <v>4</v>
      </c>
      <c r="D54" s="68">
        <v>5</v>
      </c>
      <c r="E54" s="68"/>
      <c r="F54" s="68" t="s">
        <v>695</v>
      </c>
      <c r="G54" s="69">
        <v>25</v>
      </c>
      <c r="H54" s="60">
        <v>5</v>
      </c>
    </row>
    <row r="55" spans="1:8" ht="35" thickBot="1" x14ac:dyDescent="0.25">
      <c r="A55" s="75">
        <v>1</v>
      </c>
      <c r="B55" s="75">
        <v>3</v>
      </c>
      <c r="C55" s="75">
        <v>4</v>
      </c>
      <c r="D55" s="75">
        <v>6</v>
      </c>
      <c r="E55" s="76"/>
      <c r="F55" s="76" t="s">
        <v>696</v>
      </c>
      <c r="G55" s="75">
        <v>10</v>
      </c>
      <c r="H55" s="60">
        <v>6</v>
      </c>
    </row>
    <row r="56" spans="1:8" ht="17" x14ac:dyDescent="0.2">
      <c r="A56" s="73">
        <v>1</v>
      </c>
      <c r="B56" s="73">
        <v>3</v>
      </c>
      <c r="C56" s="73">
        <v>4</v>
      </c>
      <c r="D56" s="73">
        <v>7</v>
      </c>
      <c r="E56" s="74"/>
      <c r="F56" s="74" t="s">
        <v>697</v>
      </c>
      <c r="G56" s="73">
        <v>30</v>
      </c>
      <c r="H56" s="60">
        <v>7</v>
      </c>
    </row>
    <row r="57" spans="1:8" ht="18" thickBot="1" x14ac:dyDescent="0.25">
      <c r="A57" s="70">
        <v>1</v>
      </c>
      <c r="B57" s="71">
        <v>3</v>
      </c>
      <c r="C57" s="71">
        <v>4</v>
      </c>
      <c r="D57" s="71">
        <v>8</v>
      </c>
      <c r="E57" s="71"/>
      <c r="F57" s="71" t="s">
        <v>698</v>
      </c>
      <c r="G57" s="72">
        <v>40</v>
      </c>
      <c r="H57" s="60">
        <v>8</v>
      </c>
    </row>
    <row r="58" spans="1:8" ht="18" thickBot="1" x14ac:dyDescent="0.25">
      <c r="A58" s="67">
        <v>1</v>
      </c>
      <c r="B58" s="68">
        <v>3</v>
      </c>
      <c r="C58" s="68">
        <v>4</v>
      </c>
      <c r="D58" s="68">
        <v>9</v>
      </c>
      <c r="E58" s="68"/>
      <c r="F58" s="68" t="s">
        <v>699</v>
      </c>
      <c r="G58" s="69">
        <v>40</v>
      </c>
      <c r="H58" s="60">
        <v>9</v>
      </c>
    </row>
    <row r="59" spans="1:8" ht="18" thickBot="1" x14ac:dyDescent="0.25">
      <c r="A59" s="70">
        <v>1</v>
      </c>
      <c r="B59" s="71">
        <v>3</v>
      </c>
      <c r="C59" s="71">
        <v>4</v>
      </c>
      <c r="D59" s="71">
        <v>10</v>
      </c>
      <c r="E59" s="71"/>
      <c r="F59" s="71" t="s">
        <v>700</v>
      </c>
      <c r="G59" s="72">
        <v>40</v>
      </c>
      <c r="H59" s="60">
        <v>10</v>
      </c>
    </row>
    <row r="60" spans="1:8" ht="18" thickBot="1" x14ac:dyDescent="0.25">
      <c r="A60" s="67">
        <v>1</v>
      </c>
      <c r="B60" s="68">
        <v>3</v>
      </c>
      <c r="C60" s="68">
        <v>4</v>
      </c>
      <c r="D60" s="68">
        <v>11</v>
      </c>
      <c r="E60" s="68"/>
      <c r="F60" s="68" t="s">
        <v>701</v>
      </c>
      <c r="G60" s="69">
        <v>30</v>
      </c>
      <c r="H60" s="60">
        <v>11</v>
      </c>
    </row>
    <row r="61" spans="1:8" ht="18" thickBot="1" x14ac:dyDescent="0.25">
      <c r="A61" s="70">
        <v>1</v>
      </c>
      <c r="B61" s="71">
        <v>3</v>
      </c>
      <c r="C61" s="71">
        <v>4</v>
      </c>
      <c r="D61" s="71">
        <v>12</v>
      </c>
      <c r="E61" s="71"/>
      <c r="F61" s="71" t="s">
        <v>702</v>
      </c>
      <c r="G61" s="72">
        <v>30</v>
      </c>
      <c r="H61" s="60">
        <v>12</v>
      </c>
    </row>
    <row r="62" spans="1:8" ht="18" thickBot="1" x14ac:dyDescent="0.25">
      <c r="A62" s="67">
        <v>1</v>
      </c>
      <c r="B62" s="68">
        <v>3</v>
      </c>
      <c r="C62" s="68">
        <v>4</v>
      </c>
      <c r="D62" s="68">
        <v>13</v>
      </c>
      <c r="E62" s="68"/>
      <c r="F62" s="68" t="s">
        <v>703</v>
      </c>
      <c r="G62" s="69">
        <v>10</v>
      </c>
      <c r="H62" s="60">
        <v>13</v>
      </c>
    </row>
    <row r="63" spans="1:8" ht="18" thickBot="1" x14ac:dyDescent="0.25">
      <c r="A63" s="70">
        <v>1</v>
      </c>
      <c r="B63" s="71">
        <v>3</v>
      </c>
      <c r="C63" s="71">
        <v>4</v>
      </c>
      <c r="D63" s="71">
        <v>14</v>
      </c>
      <c r="E63" s="71"/>
      <c r="F63" s="71" t="s">
        <v>704</v>
      </c>
      <c r="G63" s="72">
        <v>10</v>
      </c>
      <c r="H63" s="60">
        <v>14</v>
      </c>
    </row>
    <row r="64" spans="1:8" ht="18" thickBot="1" x14ac:dyDescent="0.25">
      <c r="A64" s="67">
        <v>1</v>
      </c>
      <c r="B64" s="68">
        <v>3</v>
      </c>
      <c r="C64" s="68">
        <v>4</v>
      </c>
      <c r="D64" s="68">
        <v>15</v>
      </c>
      <c r="E64" s="68"/>
      <c r="F64" s="68" t="s">
        <v>705</v>
      </c>
      <c r="G64" s="69">
        <v>40</v>
      </c>
      <c r="H64" s="60">
        <v>15</v>
      </c>
    </row>
    <row r="65" spans="1:8" ht="18" thickBot="1" x14ac:dyDescent="0.25">
      <c r="A65" s="70">
        <v>1</v>
      </c>
      <c r="B65" s="71">
        <v>3</v>
      </c>
      <c r="C65" s="71">
        <v>4</v>
      </c>
      <c r="D65" s="71">
        <v>16</v>
      </c>
      <c r="E65" s="71"/>
      <c r="F65" s="71" t="s">
        <v>706</v>
      </c>
      <c r="G65" s="72">
        <v>40</v>
      </c>
      <c r="H65" s="60">
        <v>16</v>
      </c>
    </row>
    <row r="66" spans="1:8" ht="18" thickBot="1" x14ac:dyDescent="0.25">
      <c r="A66" s="67">
        <v>1</v>
      </c>
      <c r="B66" s="68">
        <v>3</v>
      </c>
      <c r="C66" s="68">
        <v>4</v>
      </c>
      <c r="D66" s="68">
        <v>17</v>
      </c>
      <c r="E66" s="68"/>
      <c r="F66" s="68" t="s">
        <v>707</v>
      </c>
      <c r="G66" s="69">
        <v>30</v>
      </c>
      <c r="H66" s="60">
        <v>17</v>
      </c>
    </row>
    <row r="67" spans="1:8" ht="18" thickBot="1" x14ac:dyDescent="0.25">
      <c r="A67" s="70">
        <v>1</v>
      </c>
      <c r="B67" s="71">
        <v>3</v>
      </c>
      <c r="C67" s="71">
        <v>4</v>
      </c>
      <c r="D67" s="71">
        <v>18</v>
      </c>
      <c r="E67" s="71"/>
      <c r="F67" s="71" t="s">
        <v>708</v>
      </c>
      <c r="G67" s="72">
        <v>30</v>
      </c>
      <c r="H67" s="60">
        <v>18</v>
      </c>
    </row>
    <row r="68" spans="1:8" ht="18" thickBot="1" x14ac:dyDescent="0.25">
      <c r="A68" s="67">
        <v>1</v>
      </c>
      <c r="B68" s="68">
        <v>3</v>
      </c>
      <c r="C68" s="68">
        <v>4</v>
      </c>
      <c r="D68" s="68">
        <v>19</v>
      </c>
      <c r="E68" s="68"/>
      <c r="F68" s="68" t="s">
        <v>709</v>
      </c>
      <c r="G68" s="69">
        <v>20</v>
      </c>
      <c r="H68" s="60">
        <v>19</v>
      </c>
    </row>
    <row r="69" spans="1:8" ht="18" thickBot="1" x14ac:dyDescent="0.25">
      <c r="A69" s="70">
        <v>1</v>
      </c>
      <c r="B69" s="71">
        <v>3</v>
      </c>
      <c r="C69" s="71">
        <v>4</v>
      </c>
      <c r="D69" s="71">
        <v>20</v>
      </c>
      <c r="E69" s="71"/>
      <c r="F69" s="71" t="s">
        <v>710</v>
      </c>
      <c r="G69" s="72">
        <v>30</v>
      </c>
      <c r="H69" s="60">
        <v>20</v>
      </c>
    </row>
    <row r="70" spans="1:8" ht="18" thickBot="1" x14ac:dyDescent="0.25">
      <c r="A70" s="67">
        <v>1</v>
      </c>
      <c r="B70" s="68">
        <v>3</v>
      </c>
      <c r="C70" s="68">
        <v>4</v>
      </c>
      <c r="D70" s="68">
        <v>21</v>
      </c>
      <c r="E70" s="68"/>
      <c r="F70" s="68" t="s">
        <v>711</v>
      </c>
      <c r="G70" s="69">
        <v>40</v>
      </c>
      <c r="H70" s="60">
        <v>21</v>
      </c>
    </row>
    <row r="71" spans="1:8" ht="18" thickBot="1" x14ac:dyDescent="0.25">
      <c r="A71" s="70">
        <v>1</v>
      </c>
      <c r="B71" s="71">
        <v>3</v>
      </c>
      <c r="C71" s="71">
        <v>4</v>
      </c>
      <c r="D71" s="71">
        <v>22</v>
      </c>
      <c r="E71" s="71"/>
      <c r="F71" s="71" t="s">
        <v>712</v>
      </c>
      <c r="G71" s="72">
        <v>20</v>
      </c>
      <c r="H71" s="60">
        <v>22</v>
      </c>
    </row>
    <row r="72" spans="1:8" ht="18" thickBot="1" x14ac:dyDescent="0.25">
      <c r="A72" s="67">
        <v>1</v>
      </c>
      <c r="B72" s="68">
        <v>3</v>
      </c>
      <c r="C72" s="68">
        <v>4</v>
      </c>
      <c r="D72" s="68">
        <v>23</v>
      </c>
      <c r="E72" s="68"/>
      <c r="F72" s="68" t="s">
        <v>713</v>
      </c>
      <c r="G72" s="69">
        <v>30</v>
      </c>
      <c r="H72" s="60">
        <v>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30"/>
  <sheetViews>
    <sheetView view="pageBreakPreview" zoomScale="90" zoomScaleNormal="90" zoomScaleSheetLayoutView="90" workbookViewId="0">
      <pane xSplit="7" ySplit="13" topLeftCell="L14" activePane="bottomRight" state="frozen"/>
      <selection pane="topRight" activeCell="H1" sqref="H1"/>
      <selection pane="bottomLeft" activeCell="A18" sqref="A18"/>
      <selection pane="bottomRight" activeCell="P13" sqref="P13"/>
    </sheetView>
  </sheetViews>
  <sheetFormatPr baseColWidth="10" defaultColWidth="8.83203125" defaultRowHeight="15" x14ac:dyDescent="0.2"/>
  <cols>
    <col min="1" max="1" width="7.33203125" style="318" customWidth="1"/>
    <col min="2" max="2" width="40.5" style="318" customWidth="1"/>
    <col min="3" max="3" width="19.83203125" style="318" customWidth="1"/>
    <col min="4" max="4" width="10.5" style="318" customWidth="1"/>
    <col min="5" max="5" width="14" style="318" customWidth="1"/>
    <col min="6" max="6" width="14.83203125" style="318" bestFit="1" customWidth="1"/>
    <col min="7" max="8" width="8.83203125" style="318"/>
    <col min="9" max="9" width="17.6640625" style="318" customWidth="1"/>
    <col min="10" max="10" width="19.1640625" style="77" customWidth="1"/>
    <col min="11" max="11" width="24.1640625" style="318" customWidth="1"/>
    <col min="12" max="12" width="8.83203125" style="318"/>
    <col min="13" max="13" width="17.5" style="318" customWidth="1"/>
    <col min="14" max="14" width="19.83203125" style="318" customWidth="1"/>
    <col min="15" max="15" width="17.1640625" style="318" customWidth="1"/>
    <col min="16" max="16" width="19.83203125" style="318" customWidth="1"/>
    <col min="17" max="17" width="17.5" style="318" customWidth="1"/>
    <col min="18" max="20" width="24" style="318" hidden="1" customWidth="1"/>
    <col min="21" max="22" width="24" style="319" hidden="1" customWidth="1"/>
    <col min="23" max="31" width="24" style="318" hidden="1" customWidth="1"/>
    <col min="32" max="58" width="0" style="318" hidden="1" customWidth="1"/>
    <col min="59" max="16384" width="8.83203125" style="318"/>
  </cols>
  <sheetData>
    <row r="1" spans="1:48" s="89" customFormat="1" ht="25" x14ac:dyDescent="0.15">
      <c r="A1" s="714" t="s">
        <v>333</v>
      </c>
      <c r="B1" s="714"/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  <c r="P1" s="714"/>
      <c r="Q1" s="714"/>
      <c r="U1" s="88"/>
      <c r="V1" s="88"/>
    </row>
    <row r="2" spans="1:48" s="89" customFormat="1" ht="25" x14ac:dyDescent="0.15">
      <c r="A2" s="714" t="s">
        <v>842</v>
      </c>
      <c r="B2" s="714"/>
      <c r="C2" s="714"/>
      <c r="D2" s="714"/>
      <c r="E2" s="714"/>
      <c r="F2" s="714"/>
      <c r="G2" s="714"/>
      <c r="H2" s="714"/>
      <c r="I2" s="714"/>
      <c r="J2" s="714"/>
      <c r="K2" s="714"/>
      <c r="L2" s="714"/>
      <c r="M2" s="714"/>
      <c r="N2" s="714"/>
      <c r="O2" s="714"/>
      <c r="P2" s="714"/>
      <c r="Q2" s="714"/>
      <c r="U2" s="88"/>
      <c r="V2" s="88"/>
    </row>
    <row r="3" spans="1:48" s="89" customFormat="1" ht="14" x14ac:dyDescent="0.15">
      <c r="A3" s="351"/>
      <c r="B3" s="351"/>
      <c r="C3" s="351"/>
      <c r="D3" s="351"/>
      <c r="E3" s="350"/>
      <c r="F3" s="350"/>
      <c r="G3" s="350"/>
      <c r="H3" s="351"/>
      <c r="I3" s="351"/>
      <c r="J3" s="350"/>
      <c r="K3" s="350"/>
      <c r="L3" s="350"/>
      <c r="M3" s="350"/>
      <c r="N3" s="350"/>
      <c r="O3" s="350"/>
      <c r="P3" s="350"/>
      <c r="Q3" s="351"/>
      <c r="U3" s="88"/>
      <c r="V3" s="88"/>
    </row>
    <row r="4" spans="1:48" s="89" customFormat="1" ht="14" x14ac:dyDescent="0.15">
      <c r="A4" s="351"/>
      <c r="B4" s="351"/>
      <c r="C4" s="351"/>
      <c r="D4" s="351"/>
      <c r="E4" s="350"/>
      <c r="F4" s="350"/>
      <c r="G4" s="350"/>
      <c r="H4" s="351"/>
      <c r="I4" s="351"/>
      <c r="J4" s="350"/>
      <c r="K4" s="350"/>
      <c r="L4" s="350"/>
      <c r="M4" s="350"/>
      <c r="N4" s="715" t="s">
        <v>294</v>
      </c>
      <c r="O4" s="715"/>
      <c r="P4" s="715"/>
      <c r="Q4" s="715"/>
      <c r="U4" s="88"/>
      <c r="V4" s="88"/>
    </row>
    <row r="5" spans="1:48" s="89" customFormat="1" thickBot="1" x14ac:dyDescent="0.2">
      <c r="A5" s="351"/>
      <c r="B5" s="715" t="s">
        <v>379</v>
      </c>
      <c r="C5" s="715"/>
      <c r="D5" s="715"/>
      <c r="E5" s="715"/>
      <c r="F5" s="715"/>
      <c r="G5" s="715"/>
      <c r="H5" s="339"/>
      <c r="I5" s="351"/>
      <c r="J5" s="350"/>
      <c r="K5" s="350"/>
      <c r="L5" s="350"/>
      <c r="M5" s="350"/>
      <c r="N5" s="715" t="s">
        <v>294</v>
      </c>
      <c r="O5" s="715"/>
      <c r="P5" s="715"/>
      <c r="Q5" s="715"/>
      <c r="U5" s="88"/>
      <c r="V5" s="88"/>
    </row>
    <row r="6" spans="1:48" s="89" customFormat="1" ht="31" customHeight="1" thickTop="1" thickBot="1" x14ac:dyDescent="0.2">
      <c r="A6" s="707" t="s">
        <v>902</v>
      </c>
      <c r="B6" s="699" t="s">
        <v>903</v>
      </c>
      <c r="C6" s="710" t="s">
        <v>742</v>
      </c>
      <c r="D6" s="711"/>
      <c r="E6" s="699" t="s">
        <v>904</v>
      </c>
      <c r="F6" s="712" t="s">
        <v>810</v>
      </c>
      <c r="G6" s="713"/>
      <c r="H6" s="718" t="s">
        <v>813</v>
      </c>
      <c r="I6" s="699" t="s">
        <v>905</v>
      </c>
      <c r="J6" s="699" t="s">
        <v>814</v>
      </c>
      <c r="K6" s="699"/>
      <c r="L6" s="699" t="s">
        <v>745</v>
      </c>
      <c r="M6" s="699" t="s">
        <v>748</v>
      </c>
      <c r="N6" s="699" t="s">
        <v>815</v>
      </c>
      <c r="O6" s="699" t="s">
        <v>906</v>
      </c>
      <c r="P6" s="699" t="s">
        <v>753</v>
      </c>
      <c r="Q6" s="702" t="s">
        <v>754</v>
      </c>
      <c r="R6" s="733" t="s">
        <v>723</v>
      </c>
      <c r="S6" s="722" t="s">
        <v>352</v>
      </c>
      <c r="T6" s="722" t="s">
        <v>714</v>
      </c>
      <c r="U6" s="722" t="s">
        <v>715</v>
      </c>
      <c r="V6" s="736" t="s">
        <v>716</v>
      </c>
      <c r="W6" s="730" t="s">
        <v>732</v>
      </c>
      <c r="X6" s="722" t="s">
        <v>718</v>
      </c>
      <c r="Y6" s="725" t="s">
        <v>719</v>
      </c>
      <c r="Z6" s="725" t="s">
        <v>720</v>
      </c>
      <c r="AA6" s="725" t="s">
        <v>721</v>
      </c>
      <c r="AB6" s="725" t="s">
        <v>724</v>
      </c>
      <c r="AC6" s="719" t="s">
        <v>334</v>
      </c>
      <c r="AD6" s="722" t="s">
        <v>722</v>
      </c>
      <c r="AE6" s="722" t="s">
        <v>731</v>
      </c>
    </row>
    <row r="7" spans="1:48" s="89" customFormat="1" ht="15" customHeight="1" thickTop="1" x14ac:dyDescent="0.15">
      <c r="A7" s="708"/>
      <c r="B7" s="700"/>
      <c r="C7" s="716" t="s">
        <v>743</v>
      </c>
      <c r="D7" s="716" t="s">
        <v>744</v>
      </c>
      <c r="E7" s="700"/>
      <c r="F7" s="700" t="s">
        <v>811</v>
      </c>
      <c r="G7" s="700" t="s">
        <v>812</v>
      </c>
      <c r="H7" s="718"/>
      <c r="I7" s="700"/>
      <c r="J7" s="705" t="s">
        <v>751</v>
      </c>
      <c r="K7" s="705" t="s">
        <v>742</v>
      </c>
      <c r="L7" s="700"/>
      <c r="M7" s="700"/>
      <c r="N7" s="700"/>
      <c r="O7" s="700"/>
      <c r="P7" s="700"/>
      <c r="Q7" s="703"/>
      <c r="R7" s="734"/>
      <c r="S7" s="723"/>
      <c r="T7" s="723"/>
      <c r="U7" s="723"/>
      <c r="V7" s="737"/>
      <c r="W7" s="731"/>
      <c r="X7" s="723"/>
      <c r="Y7" s="726"/>
      <c r="Z7" s="726"/>
      <c r="AA7" s="726"/>
      <c r="AB7" s="726"/>
      <c r="AC7" s="720"/>
      <c r="AD7" s="723"/>
      <c r="AE7" s="723"/>
    </row>
    <row r="8" spans="1:48" s="89" customFormat="1" ht="15" customHeight="1" thickBot="1" x14ac:dyDescent="0.2">
      <c r="A8" s="709"/>
      <c r="B8" s="701"/>
      <c r="C8" s="717"/>
      <c r="D8" s="717"/>
      <c r="E8" s="701"/>
      <c r="F8" s="701"/>
      <c r="G8" s="701"/>
      <c r="H8" s="717"/>
      <c r="I8" s="701"/>
      <c r="J8" s="706"/>
      <c r="K8" s="706"/>
      <c r="L8" s="701"/>
      <c r="M8" s="701"/>
      <c r="N8" s="701"/>
      <c r="O8" s="701"/>
      <c r="P8" s="701"/>
      <c r="Q8" s="704"/>
      <c r="R8" s="735"/>
      <c r="S8" s="724"/>
      <c r="T8" s="724"/>
      <c r="U8" s="724"/>
      <c r="V8" s="738"/>
      <c r="W8" s="732"/>
      <c r="X8" s="724"/>
      <c r="Y8" s="727"/>
      <c r="Z8" s="727"/>
      <c r="AA8" s="727"/>
      <c r="AB8" s="727"/>
      <c r="AC8" s="721"/>
      <c r="AD8" s="724"/>
      <c r="AE8" s="724"/>
    </row>
    <row r="9" spans="1:48" s="89" customFormat="1" ht="16" thickTop="1" thickBot="1" x14ac:dyDescent="0.2">
      <c r="A9" s="335">
        <v>1</v>
      </c>
      <c r="B9" s="336">
        <v>2</v>
      </c>
      <c r="C9" s="336">
        <v>3</v>
      </c>
      <c r="D9" s="337">
        <v>4</v>
      </c>
      <c r="E9" s="337">
        <v>5</v>
      </c>
      <c r="F9" s="336">
        <v>6</v>
      </c>
      <c r="G9" s="336">
        <v>7</v>
      </c>
      <c r="H9" s="337">
        <v>8</v>
      </c>
      <c r="I9" s="337">
        <v>9</v>
      </c>
      <c r="J9" s="336">
        <v>10</v>
      </c>
      <c r="K9" s="336">
        <v>11</v>
      </c>
      <c r="L9" s="336">
        <v>12</v>
      </c>
      <c r="M9" s="336">
        <v>13</v>
      </c>
      <c r="N9" s="336">
        <v>14</v>
      </c>
      <c r="O9" s="337">
        <v>15</v>
      </c>
      <c r="P9" s="336">
        <v>16</v>
      </c>
      <c r="Q9" s="338">
        <v>17</v>
      </c>
      <c r="R9" s="176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9"/>
      <c r="AD9" s="118"/>
      <c r="AE9" s="118"/>
    </row>
    <row r="10" spans="1:48" s="89" customFormat="1" ht="14" x14ac:dyDescent="0.15">
      <c r="A10" s="313"/>
      <c r="B10" s="315"/>
      <c r="C10" s="315"/>
      <c r="D10" s="315"/>
      <c r="E10" s="315"/>
      <c r="F10" s="315"/>
      <c r="G10" s="315"/>
      <c r="H10" s="315"/>
      <c r="I10" s="315"/>
      <c r="J10" s="315"/>
      <c r="K10" s="315"/>
      <c r="L10" s="315"/>
      <c r="M10" s="315"/>
      <c r="N10" s="315"/>
      <c r="O10" s="315"/>
      <c r="P10" s="208"/>
      <c r="Q10" s="317"/>
      <c r="U10" s="88"/>
      <c r="V10" s="88"/>
    </row>
    <row r="11" spans="1:48" s="151" customFormat="1" ht="18" customHeight="1" x14ac:dyDescent="0.15">
      <c r="A11" s="183">
        <v>1</v>
      </c>
      <c r="B11" s="181" t="s">
        <v>8</v>
      </c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215"/>
      <c r="Q11" s="189"/>
      <c r="U11" s="216"/>
      <c r="V11" s="216"/>
    </row>
    <row r="12" spans="1:48" s="151" customFormat="1" ht="18" customHeight="1" x14ac:dyDescent="0.3">
      <c r="A12" s="183" t="s">
        <v>295</v>
      </c>
      <c r="B12" s="181" t="s">
        <v>351</v>
      </c>
      <c r="C12" s="107"/>
      <c r="D12" s="107"/>
      <c r="E12" s="106"/>
      <c r="F12" s="106"/>
      <c r="G12" s="106"/>
      <c r="H12" s="107"/>
      <c r="I12" s="107"/>
      <c r="J12" s="106"/>
      <c r="K12" s="106"/>
      <c r="L12" s="106"/>
      <c r="M12" s="106"/>
      <c r="N12" s="106"/>
      <c r="O12" s="106"/>
      <c r="P12" s="215"/>
      <c r="Q12" s="217"/>
      <c r="U12" s="218"/>
      <c r="V12" s="216"/>
      <c r="W12" s="219">
        <f>SUM(W14:W14)</f>
        <v>931675.40922325011</v>
      </c>
      <c r="X12" s="219"/>
      <c r="Y12" s="219">
        <f>SUM(Y14:Y14)</f>
        <v>465837.70461162506</v>
      </c>
      <c r="Z12" s="219">
        <f>SUM(Z14:Z14)</f>
        <v>465837.70461162506</v>
      </c>
      <c r="AA12" s="219">
        <f>SUM(AA14:AA14)</f>
        <v>465837.70461162506</v>
      </c>
      <c r="AB12" s="219">
        <f>SUM(AB14:AB14)</f>
        <v>465837.70461162506</v>
      </c>
      <c r="AC12" s="220"/>
      <c r="AD12" s="219">
        <f>SUM(AD14:AD14)</f>
        <v>20496869.002911504</v>
      </c>
      <c r="AE12" s="219">
        <f>SUM(AE14:AE14)</f>
        <v>2795026.2276697503</v>
      </c>
    </row>
    <row r="13" spans="1:48" s="151" customFormat="1" ht="18" customHeight="1" x14ac:dyDescent="0.15">
      <c r="A13" s="183" t="s">
        <v>296</v>
      </c>
      <c r="B13" s="181" t="s">
        <v>816</v>
      </c>
      <c r="C13" s="107"/>
      <c r="D13" s="107" t="s">
        <v>294</v>
      </c>
      <c r="E13" s="106" t="s">
        <v>294</v>
      </c>
      <c r="F13" s="106" t="s">
        <v>294</v>
      </c>
      <c r="G13" s="106" t="s">
        <v>294</v>
      </c>
      <c r="H13" s="106" t="s">
        <v>294</v>
      </c>
      <c r="I13" s="107" t="s">
        <v>294</v>
      </c>
      <c r="J13" s="106" t="s">
        <v>294</v>
      </c>
      <c r="K13" s="106" t="s">
        <v>294</v>
      </c>
      <c r="L13" s="106" t="s">
        <v>294</v>
      </c>
      <c r="M13" s="106" t="s">
        <v>294</v>
      </c>
      <c r="N13" s="106" t="s">
        <v>294</v>
      </c>
      <c r="O13" s="106" t="s">
        <v>294</v>
      </c>
      <c r="P13" s="285">
        <f>SUM(P14:P14)</f>
        <v>23291895.230581254</v>
      </c>
      <c r="Q13" s="352"/>
      <c r="U13" s="216"/>
      <c r="V13" s="216"/>
    </row>
    <row r="14" spans="1:48" s="151" customFormat="1" ht="30.75" customHeight="1" x14ac:dyDescent="0.15">
      <c r="A14" s="222" t="s">
        <v>730</v>
      </c>
      <c r="B14" s="107" t="s">
        <v>557</v>
      </c>
      <c r="C14" s="107" t="s">
        <v>919</v>
      </c>
      <c r="D14" s="107" t="s">
        <v>172</v>
      </c>
      <c r="E14" s="106" t="s">
        <v>480</v>
      </c>
      <c r="F14" s="98" t="s">
        <v>312</v>
      </c>
      <c r="G14" s="98" t="s">
        <v>172</v>
      </c>
      <c r="H14" s="98" t="s">
        <v>481</v>
      </c>
      <c r="I14" s="107" t="s">
        <v>529</v>
      </c>
      <c r="J14" s="227">
        <v>2011</v>
      </c>
      <c r="K14" s="98" t="s">
        <v>172</v>
      </c>
      <c r="L14" s="106" t="s">
        <v>481</v>
      </c>
      <c r="M14" s="106" t="s">
        <v>483</v>
      </c>
      <c r="N14" s="106"/>
      <c r="O14" s="106"/>
      <c r="P14" s="215">
        <v>23291895.230581254</v>
      </c>
      <c r="Q14" s="238" t="s">
        <v>617</v>
      </c>
      <c r="R14" s="223" t="str">
        <f t="shared" ref="R14" si="0">A14</f>
        <v>3.11.01</v>
      </c>
      <c r="S14" s="223" t="str">
        <f t="shared" ref="S14" si="1">VLOOKUP(R14,kelompok,2,0)</f>
        <v>BANGUNAN GEDUNG TEMPAT KERJA</v>
      </c>
      <c r="T14" s="223">
        <f t="shared" ref="T14" si="2">VLOOKUP(R14,MASAMANFAAT,4,0)</f>
        <v>50</v>
      </c>
      <c r="U14" s="155">
        <f t="shared" ref="U14" si="3">(P14-10)/T14</f>
        <v>465837.70461162506</v>
      </c>
      <c r="V14" s="224">
        <f t="shared" ref="V14" si="4">2013-AC14</f>
        <v>2</v>
      </c>
      <c r="W14" s="155">
        <f t="shared" ref="W14" si="5">IF(V14&gt;T14,P14-10,U14*V14)</f>
        <v>931675.40922325011</v>
      </c>
      <c r="X14" s="155">
        <f t="shared" ref="X14" si="6">2014-AC14</f>
        <v>3</v>
      </c>
      <c r="Y14" s="155">
        <f t="shared" ref="Y14" si="7">IF(P14-10=W14,0,U14)</f>
        <v>465837.70461162506</v>
      </c>
      <c r="Z14" s="224">
        <f t="shared" ref="Z14" si="8">IF(P14-10=W14+Y14,0,U14)</f>
        <v>465837.70461162506</v>
      </c>
      <c r="AA14" s="224">
        <f t="shared" ref="AA14" si="9">IF(P14-10=W14+Y14+Z14,0,U14)</f>
        <v>465837.70461162506</v>
      </c>
      <c r="AB14" s="224">
        <f t="shared" ref="AB14" si="10">IF(P14-10=W14+Y14+Z14+AA14,0,U14)</f>
        <v>465837.70461162506</v>
      </c>
      <c r="AC14" s="225">
        <f t="shared" ref="AC14" si="11">J14</f>
        <v>2011</v>
      </c>
      <c r="AD14" s="226">
        <f t="shared" ref="AD14" si="12">P14-(Y14+Z14+W14+AA14+AB14)</f>
        <v>20496869.002911504</v>
      </c>
      <c r="AE14" s="218">
        <f t="shared" ref="AE14" si="13">W14+Y14+Z14+AA14+AB14</f>
        <v>2795026.2276697503</v>
      </c>
      <c r="AP14" s="151" t="s">
        <v>481</v>
      </c>
      <c r="AQ14" s="151" t="s">
        <v>25</v>
      </c>
      <c r="AR14" s="151">
        <v>2011</v>
      </c>
      <c r="AV14" s="151">
        <v>23291895.230581254</v>
      </c>
    </row>
    <row r="15" spans="1:48" s="151" customFormat="1" ht="24.75" customHeight="1" x14ac:dyDescent="0.15">
      <c r="A15" s="231"/>
      <c r="B15" s="107"/>
      <c r="C15" s="107"/>
      <c r="D15" s="107"/>
      <c r="E15" s="106"/>
      <c r="F15" s="98"/>
      <c r="G15" s="98"/>
      <c r="H15" s="98"/>
      <c r="I15" s="107"/>
      <c r="J15" s="106"/>
      <c r="K15" s="106"/>
      <c r="L15" s="106"/>
      <c r="M15" s="106"/>
      <c r="N15" s="106"/>
      <c r="O15" s="106"/>
      <c r="P15" s="215"/>
      <c r="Q15" s="217"/>
      <c r="U15" s="216"/>
      <c r="V15" s="216"/>
    </row>
    <row r="16" spans="1:48" s="151" customFormat="1" ht="30" customHeight="1" x14ac:dyDescent="0.15">
      <c r="A16" s="232" t="s">
        <v>316</v>
      </c>
      <c r="B16" s="105" t="s">
        <v>843</v>
      </c>
      <c r="C16" s="316" t="s">
        <v>11</v>
      </c>
      <c r="D16" s="107"/>
      <c r="E16" s="106"/>
      <c r="F16" s="106"/>
      <c r="G16" s="106"/>
      <c r="H16" s="107"/>
      <c r="I16" s="107"/>
      <c r="J16" s="106"/>
      <c r="K16" s="106"/>
      <c r="L16" s="106"/>
      <c r="M16" s="106"/>
      <c r="N16" s="106"/>
      <c r="O16" s="106"/>
      <c r="P16" s="215"/>
      <c r="Q16" s="217"/>
      <c r="U16" s="216"/>
      <c r="V16" s="216"/>
    </row>
    <row r="17" spans="1:22" s="151" customFormat="1" ht="26.25" customHeight="1" thickBot="1" x14ac:dyDescent="0.2">
      <c r="A17" s="233"/>
      <c r="B17" s="172"/>
      <c r="C17" s="172"/>
      <c r="D17" s="172"/>
      <c r="E17" s="171"/>
      <c r="F17" s="171"/>
      <c r="G17" s="171"/>
      <c r="H17" s="172"/>
      <c r="I17" s="172"/>
      <c r="J17" s="171"/>
      <c r="K17" s="171"/>
      <c r="L17" s="171"/>
      <c r="M17" s="171"/>
      <c r="N17" s="171"/>
      <c r="O17" s="171"/>
      <c r="P17" s="234"/>
      <c r="Q17" s="235"/>
      <c r="U17" s="216"/>
      <c r="V17" s="216"/>
    </row>
    <row r="18" spans="1:22" s="89" customFormat="1" ht="14" x14ac:dyDescent="0.15">
      <c r="A18" s="351"/>
      <c r="B18" s="351"/>
      <c r="C18" s="351"/>
      <c r="D18" s="351"/>
      <c r="E18" s="350"/>
      <c r="F18" s="350"/>
      <c r="G18" s="350"/>
      <c r="H18" s="351"/>
      <c r="I18" s="351"/>
      <c r="J18" s="350"/>
      <c r="K18" s="350"/>
      <c r="L18" s="350"/>
      <c r="M18" s="350"/>
      <c r="N18" s="350"/>
      <c r="O18" s="350"/>
      <c r="P18" s="350"/>
      <c r="Q18" s="351"/>
      <c r="U18" s="88"/>
      <c r="V18" s="88"/>
    </row>
    <row r="19" spans="1:22" s="89" customFormat="1" ht="14" x14ac:dyDescent="0.15">
      <c r="A19" s="351"/>
      <c r="B19" s="144"/>
      <c r="C19" s="144"/>
      <c r="D19" s="144"/>
      <c r="E19" s="144"/>
      <c r="F19" s="144"/>
      <c r="G19" s="147"/>
      <c r="H19" s="141"/>
      <c r="I19" s="141"/>
      <c r="J19" s="147"/>
      <c r="K19" s="147"/>
      <c r="L19" s="147"/>
      <c r="M19" s="147"/>
      <c r="N19" s="147"/>
      <c r="O19" s="147"/>
      <c r="P19" s="147"/>
      <c r="Q19" s="141"/>
      <c r="U19" s="88"/>
      <c r="V19" s="88"/>
    </row>
    <row r="20" spans="1:22" s="89" customFormat="1" ht="14" x14ac:dyDescent="0.15">
      <c r="A20" s="351"/>
      <c r="B20" s="620" t="s">
        <v>328</v>
      </c>
      <c r="C20" s="620"/>
      <c r="D20" s="620"/>
      <c r="E20" s="620"/>
      <c r="F20" s="90"/>
      <c r="G20" s="90"/>
      <c r="H20" s="91"/>
      <c r="I20" s="622" t="s">
        <v>840</v>
      </c>
      <c r="J20" s="622"/>
      <c r="K20" s="622"/>
      <c r="L20" s="622"/>
      <c r="M20" s="622"/>
      <c r="N20" s="622"/>
      <c r="O20" s="622"/>
      <c r="P20" s="622"/>
      <c r="Q20" s="147"/>
      <c r="U20" s="88"/>
      <c r="V20" s="88"/>
    </row>
    <row r="21" spans="1:22" s="89" customFormat="1" ht="14" x14ac:dyDescent="0.15">
      <c r="A21" s="351"/>
      <c r="B21" s="620" t="s">
        <v>862</v>
      </c>
      <c r="C21" s="620"/>
      <c r="D21" s="620"/>
      <c r="E21" s="620"/>
      <c r="F21" s="90"/>
      <c r="G21" s="90"/>
      <c r="H21" s="91"/>
      <c r="I21" s="165"/>
      <c r="J21" s="165"/>
      <c r="K21" s="165"/>
      <c r="L21" s="165"/>
      <c r="M21" s="165"/>
      <c r="P21" s="141"/>
      <c r="Q21" s="141"/>
      <c r="U21" s="88"/>
      <c r="V21" s="88"/>
    </row>
    <row r="22" spans="1:22" s="89" customFormat="1" ht="14" x14ac:dyDescent="0.15">
      <c r="A22" s="351"/>
      <c r="B22" s="620" t="s">
        <v>330</v>
      </c>
      <c r="C22" s="620"/>
      <c r="D22" s="620"/>
      <c r="E22" s="620"/>
      <c r="F22" s="90"/>
      <c r="G22" s="90"/>
      <c r="H22" s="91"/>
      <c r="I22" s="620" t="s">
        <v>36</v>
      </c>
      <c r="J22" s="620"/>
      <c r="K22" s="620"/>
      <c r="L22" s="620"/>
      <c r="M22" s="620"/>
      <c r="N22" s="620"/>
      <c r="O22" s="620"/>
      <c r="P22" s="620"/>
      <c r="Q22" s="141"/>
      <c r="U22" s="88"/>
      <c r="V22" s="88"/>
    </row>
    <row r="23" spans="1:22" s="89" customFormat="1" ht="14" x14ac:dyDescent="0.15">
      <c r="A23" s="351"/>
      <c r="B23" s="92"/>
      <c r="C23" s="349"/>
      <c r="D23" s="349"/>
      <c r="E23" s="349"/>
      <c r="F23" s="90"/>
      <c r="G23" s="90"/>
      <c r="H23" s="91"/>
      <c r="I23" s="349"/>
      <c r="J23" s="349"/>
      <c r="K23" s="349"/>
      <c r="L23" s="349"/>
      <c r="M23" s="90"/>
      <c r="N23" s="142"/>
      <c r="O23" s="140"/>
      <c r="P23" s="147"/>
      <c r="Q23" s="141"/>
      <c r="U23" s="88"/>
      <c r="V23" s="88"/>
    </row>
    <row r="24" spans="1:22" s="89" customFormat="1" ht="14" x14ac:dyDescent="0.15">
      <c r="A24" s="351"/>
      <c r="B24" s="93"/>
      <c r="C24" s="90"/>
      <c r="D24" s="90"/>
      <c r="E24" s="90"/>
      <c r="F24" s="90"/>
      <c r="G24" s="90"/>
      <c r="H24" s="91"/>
      <c r="I24" s="92"/>
      <c r="J24" s="92"/>
      <c r="K24" s="92"/>
      <c r="L24" s="94"/>
      <c r="M24" s="94"/>
      <c r="N24" s="143"/>
      <c r="O24" s="143"/>
      <c r="P24" s="147"/>
      <c r="Q24" s="141"/>
      <c r="U24" s="88"/>
      <c r="V24" s="88"/>
    </row>
    <row r="25" spans="1:22" s="89" customFormat="1" ht="14" x14ac:dyDescent="0.15">
      <c r="A25" s="351"/>
      <c r="B25" s="90"/>
      <c r="C25" s="92"/>
      <c r="D25" s="92"/>
      <c r="E25" s="92"/>
      <c r="F25" s="92"/>
      <c r="G25" s="92"/>
      <c r="H25" s="95"/>
      <c r="I25" s="633"/>
      <c r="J25" s="633"/>
      <c r="K25" s="633"/>
      <c r="L25" s="633"/>
      <c r="M25" s="93"/>
      <c r="N25" s="145"/>
      <c r="O25" s="145"/>
      <c r="P25" s="147"/>
      <c r="Q25" s="141"/>
      <c r="U25" s="88"/>
      <c r="V25" s="88"/>
    </row>
    <row r="26" spans="1:22" s="89" customFormat="1" ht="14" x14ac:dyDescent="0.15">
      <c r="B26" s="633" t="s">
        <v>395</v>
      </c>
      <c r="C26" s="633"/>
      <c r="D26" s="633"/>
      <c r="E26" s="633"/>
      <c r="F26" s="93"/>
      <c r="G26" s="93"/>
      <c r="H26" s="95"/>
      <c r="I26" s="633" t="s">
        <v>837</v>
      </c>
      <c r="J26" s="633"/>
      <c r="K26" s="633"/>
      <c r="L26" s="633"/>
      <c r="M26" s="633"/>
      <c r="N26" s="633"/>
      <c r="O26" s="633"/>
      <c r="P26" s="633"/>
      <c r="U26" s="88"/>
      <c r="V26" s="88"/>
    </row>
    <row r="27" spans="1:22" s="89" customFormat="1" ht="14" x14ac:dyDescent="0.15">
      <c r="B27" s="620" t="s">
        <v>839</v>
      </c>
      <c r="C27" s="620"/>
      <c r="D27" s="620"/>
      <c r="E27" s="620"/>
      <c r="F27" s="90"/>
      <c r="G27" s="90"/>
      <c r="H27" s="95"/>
      <c r="I27" s="620" t="s">
        <v>838</v>
      </c>
      <c r="J27" s="620"/>
      <c r="K27" s="620"/>
      <c r="L27" s="620"/>
      <c r="M27" s="620"/>
      <c r="N27" s="620"/>
      <c r="O27" s="620"/>
      <c r="P27" s="620"/>
      <c r="U27" s="88"/>
      <c r="V27" s="88"/>
    </row>
    <row r="28" spans="1:22" s="89" customFormat="1" ht="14" x14ac:dyDescent="0.15">
      <c r="J28" s="148"/>
      <c r="U28" s="88"/>
      <c r="V28" s="88"/>
    </row>
    <row r="29" spans="1:22" s="86" customFormat="1" ht="14" x14ac:dyDescent="0.15">
      <c r="J29" s="149"/>
      <c r="U29" s="108"/>
      <c r="V29" s="108"/>
    </row>
    <row r="30" spans="1:22" s="86" customFormat="1" ht="14" x14ac:dyDescent="0.15">
      <c r="J30" s="149"/>
      <c r="U30" s="108"/>
      <c r="V30" s="108"/>
    </row>
  </sheetData>
  <mergeCells count="49">
    <mergeCell ref="L6:L8"/>
    <mergeCell ref="M6:M8"/>
    <mergeCell ref="N6:N8"/>
    <mergeCell ref="K7:K8"/>
    <mergeCell ref="A1:Q1"/>
    <mergeCell ref="A2:Q2"/>
    <mergeCell ref="N4:Q4"/>
    <mergeCell ref="B5:G5"/>
    <mergeCell ref="N5:Q5"/>
    <mergeCell ref="A6:A8"/>
    <mergeCell ref="B6:B8"/>
    <mergeCell ref="C6:D6"/>
    <mergeCell ref="E6:E8"/>
    <mergeCell ref="F6:G6"/>
    <mergeCell ref="C7:C8"/>
    <mergeCell ref="D7:D8"/>
    <mergeCell ref="Z6:Z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F7:F8"/>
    <mergeCell ref="G7:G8"/>
    <mergeCell ref="J7:J8"/>
    <mergeCell ref="H6:H8"/>
    <mergeCell ref="I6:I8"/>
    <mergeCell ref="J6:K6"/>
    <mergeCell ref="AA6:AA8"/>
    <mergeCell ref="AB6:AB8"/>
    <mergeCell ref="AC6:AC8"/>
    <mergeCell ref="AD6:AD8"/>
    <mergeCell ref="AE6:AE8"/>
    <mergeCell ref="B20:E20"/>
    <mergeCell ref="I20:P20"/>
    <mergeCell ref="B21:E21"/>
    <mergeCell ref="B22:E22"/>
    <mergeCell ref="I22:P22"/>
    <mergeCell ref="I25:L25"/>
    <mergeCell ref="B26:E26"/>
    <mergeCell ref="I26:P26"/>
    <mergeCell ref="B27:E27"/>
    <mergeCell ref="I27:P27"/>
  </mergeCells>
  <phoneticPr fontId="25" type="noConversion"/>
  <printOptions horizontalCentered="1"/>
  <pageMargins left="0.27559055118110237" right="0.27559055118110237" top="0.9055118110236221" bottom="0.74803149606299213" header="0.31496062992125984" footer="0.31496062992125984"/>
  <pageSetup paperSize="258" scale="55" firstPageNumber="12" orientation="landscape" useFirstPageNumber="1" r:id="rId1"/>
  <headerFooter>
    <oddFooter>&amp;C&amp;P&amp;RDINAS KOPERASI UKM PERDAGANGAN DAN PERINDUSTRIAN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44"/>
  <sheetViews>
    <sheetView view="pageBreakPreview" zoomScale="80" zoomScaleSheetLayoutView="80" workbookViewId="0">
      <selection activeCell="A22" sqref="A22"/>
    </sheetView>
  </sheetViews>
  <sheetFormatPr baseColWidth="10" defaultColWidth="8.83203125" defaultRowHeight="15" x14ac:dyDescent="0.2"/>
  <cols>
    <col min="1" max="1" width="9.6640625" customWidth="1"/>
    <col min="2" max="2" width="43.6640625" style="78" customWidth="1"/>
    <col min="3" max="3" width="20.5" customWidth="1"/>
    <col min="4" max="4" width="11" customWidth="1"/>
    <col min="5" max="5" width="12.33203125" customWidth="1"/>
    <col min="6" max="8" width="9" bestFit="1" customWidth="1"/>
    <col min="9" max="9" width="27.5" customWidth="1"/>
    <col min="10" max="11" width="9" bestFit="1" customWidth="1"/>
    <col min="12" max="12" width="11.5" customWidth="1"/>
    <col min="13" max="13" width="9" bestFit="1" customWidth="1"/>
    <col min="14" max="14" width="13.1640625" customWidth="1"/>
    <col min="15" max="15" width="18.33203125" style="310" customWidth="1"/>
    <col min="16" max="16" width="13.6640625" bestFit="1" customWidth="1"/>
    <col min="17" max="17" width="17.5" customWidth="1"/>
    <col min="18" max="20" width="14.6640625" hidden="1" customWidth="1"/>
    <col min="21" max="21" width="20.6640625" hidden="1" customWidth="1"/>
    <col min="22" max="22" width="19.6640625" hidden="1" customWidth="1"/>
    <col min="23" max="23" width="14.6640625" hidden="1" customWidth="1"/>
    <col min="24" max="24" width="18" hidden="1" customWidth="1"/>
    <col min="25" max="31" width="14.6640625" hidden="1" customWidth="1"/>
    <col min="34" max="34" width="21.5" customWidth="1"/>
  </cols>
  <sheetData>
    <row r="1" spans="1:31" s="89" customFormat="1" ht="25" x14ac:dyDescent="0.15">
      <c r="A1" s="656" t="s">
        <v>851</v>
      </c>
      <c r="B1" s="656"/>
      <c r="C1" s="656"/>
      <c r="D1" s="656"/>
      <c r="E1" s="656"/>
      <c r="F1" s="656"/>
      <c r="G1" s="656"/>
      <c r="H1" s="656"/>
      <c r="I1" s="656"/>
      <c r="J1" s="656"/>
      <c r="K1" s="656"/>
      <c r="L1" s="656"/>
      <c r="M1" s="656"/>
      <c r="N1" s="656"/>
      <c r="O1" s="656"/>
      <c r="P1" s="656"/>
      <c r="Q1" s="656"/>
    </row>
    <row r="2" spans="1:31" s="89" customFormat="1" ht="25" x14ac:dyDescent="0.15">
      <c r="A2" s="656" t="s">
        <v>852</v>
      </c>
      <c r="B2" s="656"/>
      <c r="C2" s="656"/>
      <c r="D2" s="656"/>
      <c r="E2" s="656"/>
      <c r="F2" s="656"/>
      <c r="G2" s="656"/>
      <c r="H2" s="656"/>
      <c r="I2" s="656"/>
      <c r="J2" s="656"/>
      <c r="K2" s="656"/>
      <c r="L2" s="656"/>
      <c r="M2" s="656"/>
      <c r="N2" s="656"/>
      <c r="O2" s="656"/>
      <c r="P2" s="656"/>
      <c r="Q2" s="656"/>
    </row>
    <row r="3" spans="1:31" s="89" customFormat="1" ht="14" x14ac:dyDescent="0.15">
      <c r="A3" s="136"/>
      <c r="B3" s="136"/>
      <c r="C3" s="136"/>
      <c r="D3" s="136"/>
      <c r="E3" s="136"/>
      <c r="F3" s="150"/>
      <c r="G3" s="136"/>
      <c r="H3" s="114"/>
      <c r="I3" s="136"/>
      <c r="J3" s="114"/>
      <c r="K3" s="114"/>
      <c r="L3" s="114"/>
      <c r="M3" s="114"/>
      <c r="N3" s="114"/>
      <c r="O3" s="303"/>
      <c r="P3" s="657"/>
      <c r="Q3" s="657"/>
    </row>
    <row r="4" spans="1:31" s="89" customFormat="1" thickBot="1" x14ac:dyDescent="0.2">
      <c r="A4" s="177"/>
      <c r="B4" s="177" t="s">
        <v>381</v>
      </c>
      <c r="C4" s="177"/>
      <c r="D4" s="177"/>
      <c r="E4" s="177"/>
      <c r="F4" s="177"/>
      <c r="G4" s="177"/>
      <c r="H4" s="136"/>
      <c r="I4" s="114"/>
      <c r="J4" s="114"/>
      <c r="K4" s="114"/>
      <c r="L4" s="114"/>
      <c r="M4" s="715" t="s">
        <v>294</v>
      </c>
      <c r="N4" s="715"/>
      <c r="O4" s="715"/>
      <c r="P4" s="715"/>
      <c r="Q4" s="715"/>
    </row>
    <row r="5" spans="1:31" s="89" customFormat="1" ht="15.75" customHeight="1" thickTop="1" x14ac:dyDescent="0.15">
      <c r="A5" s="759" t="s">
        <v>340</v>
      </c>
      <c r="B5" s="750" t="s">
        <v>741</v>
      </c>
      <c r="C5" s="753" t="s">
        <v>742</v>
      </c>
      <c r="D5" s="753"/>
      <c r="E5" s="753" t="s">
        <v>817</v>
      </c>
      <c r="F5" s="750" t="s">
        <v>910</v>
      </c>
      <c r="G5" s="750" t="s">
        <v>818</v>
      </c>
      <c r="H5" s="750" t="s">
        <v>745</v>
      </c>
      <c r="I5" s="750" t="s">
        <v>911</v>
      </c>
      <c r="J5" s="753" t="s">
        <v>819</v>
      </c>
      <c r="K5" s="753"/>
      <c r="L5" s="750" t="s">
        <v>748</v>
      </c>
      <c r="M5" s="753" t="s">
        <v>815</v>
      </c>
      <c r="N5" s="750" t="s">
        <v>908</v>
      </c>
      <c r="O5" s="750" t="s">
        <v>753</v>
      </c>
      <c r="P5" s="750" t="s">
        <v>912</v>
      </c>
      <c r="Q5" s="762" t="s">
        <v>754</v>
      </c>
    </row>
    <row r="6" spans="1:31" s="89" customFormat="1" ht="15" customHeight="1" x14ac:dyDescent="0.15">
      <c r="A6" s="760"/>
      <c r="B6" s="751"/>
      <c r="C6" s="756" t="s">
        <v>743</v>
      </c>
      <c r="D6" s="757" t="s">
        <v>744</v>
      </c>
      <c r="E6" s="754"/>
      <c r="F6" s="751"/>
      <c r="G6" s="751"/>
      <c r="H6" s="751"/>
      <c r="I6" s="751"/>
      <c r="J6" s="757" t="s">
        <v>751</v>
      </c>
      <c r="K6" s="757" t="s">
        <v>742</v>
      </c>
      <c r="L6" s="751"/>
      <c r="M6" s="754"/>
      <c r="N6" s="751"/>
      <c r="O6" s="751"/>
      <c r="P6" s="751"/>
      <c r="Q6" s="763"/>
      <c r="R6" s="733" t="s">
        <v>723</v>
      </c>
      <c r="S6" s="722" t="s">
        <v>352</v>
      </c>
      <c r="T6" s="722" t="s">
        <v>714</v>
      </c>
      <c r="U6" s="722" t="s">
        <v>715</v>
      </c>
      <c r="V6" s="736" t="s">
        <v>716</v>
      </c>
      <c r="W6" s="730" t="s">
        <v>717</v>
      </c>
      <c r="X6" s="722" t="s">
        <v>718</v>
      </c>
      <c r="Y6" s="725" t="s">
        <v>719</v>
      </c>
      <c r="Z6" s="725" t="s">
        <v>720</v>
      </c>
      <c r="AA6" s="725" t="s">
        <v>721</v>
      </c>
      <c r="AB6" s="725" t="s">
        <v>724</v>
      </c>
      <c r="AC6" s="722" t="s">
        <v>334</v>
      </c>
      <c r="AD6" s="722" t="s">
        <v>722</v>
      </c>
      <c r="AE6" s="725" t="s">
        <v>737</v>
      </c>
    </row>
    <row r="7" spans="1:31" s="89" customFormat="1" ht="15" customHeight="1" thickBot="1" x14ac:dyDescent="0.2">
      <c r="A7" s="761"/>
      <c r="B7" s="752"/>
      <c r="C7" s="752"/>
      <c r="D7" s="758"/>
      <c r="E7" s="755"/>
      <c r="F7" s="752"/>
      <c r="G7" s="752"/>
      <c r="H7" s="752"/>
      <c r="I7" s="752"/>
      <c r="J7" s="758"/>
      <c r="K7" s="758"/>
      <c r="L7" s="752"/>
      <c r="M7" s="755"/>
      <c r="N7" s="752"/>
      <c r="O7" s="752"/>
      <c r="P7" s="752"/>
      <c r="Q7" s="764"/>
      <c r="R7" s="734"/>
      <c r="S7" s="723"/>
      <c r="T7" s="723"/>
      <c r="U7" s="723"/>
      <c r="V7" s="737"/>
      <c r="W7" s="731"/>
      <c r="X7" s="723"/>
      <c r="Y7" s="726"/>
      <c r="Z7" s="726"/>
      <c r="AA7" s="726"/>
      <c r="AB7" s="726"/>
      <c r="AC7" s="723"/>
      <c r="AD7" s="723"/>
      <c r="AE7" s="726"/>
    </row>
    <row r="8" spans="1:31" s="89" customFormat="1" ht="16" thickTop="1" thickBot="1" x14ac:dyDescent="0.2">
      <c r="A8" s="343">
        <v>1</v>
      </c>
      <c r="B8" s="344">
        <v>2</v>
      </c>
      <c r="C8" s="344">
        <v>3</v>
      </c>
      <c r="D8" s="344">
        <v>4</v>
      </c>
      <c r="E8" s="344">
        <v>5</v>
      </c>
      <c r="F8" s="344">
        <v>6</v>
      </c>
      <c r="G8" s="344">
        <v>7</v>
      </c>
      <c r="H8" s="344">
        <v>8</v>
      </c>
      <c r="I8" s="344">
        <v>9</v>
      </c>
      <c r="J8" s="344">
        <v>10</v>
      </c>
      <c r="K8" s="344">
        <v>11</v>
      </c>
      <c r="L8" s="344">
        <v>12</v>
      </c>
      <c r="M8" s="344">
        <v>13</v>
      </c>
      <c r="N8" s="344">
        <v>14</v>
      </c>
      <c r="O8" s="344">
        <v>15</v>
      </c>
      <c r="P8" s="344">
        <v>16</v>
      </c>
      <c r="Q8" s="345">
        <v>17</v>
      </c>
      <c r="R8" s="176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9"/>
      <c r="AD8" s="118"/>
      <c r="AE8" s="118"/>
    </row>
    <row r="9" spans="1:31" s="89" customFormat="1" ht="21" customHeight="1" x14ac:dyDescent="0.15">
      <c r="A9" s="213"/>
      <c r="B9" s="99"/>
      <c r="C9" s="99"/>
      <c r="D9" s="99"/>
      <c r="E9" s="99"/>
      <c r="F9" s="107"/>
      <c r="G9" s="99"/>
      <c r="H9" s="210"/>
      <c r="I9" s="99"/>
      <c r="J9" s="210"/>
      <c r="K9" s="210"/>
      <c r="L9" s="210"/>
      <c r="M9" s="210"/>
      <c r="N9" s="210"/>
      <c r="O9" s="304"/>
      <c r="P9" s="210"/>
      <c r="Q9" s="211"/>
    </row>
    <row r="10" spans="1:31" s="89" customFormat="1" ht="31.5" customHeight="1" x14ac:dyDescent="0.15">
      <c r="A10" s="183">
        <v>1</v>
      </c>
      <c r="B10" s="181" t="s">
        <v>8</v>
      </c>
      <c r="C10" s="107"/>
      <c r="D10" s="107"/>
      <c r="E10" s="107"/>
      <c r="F10" s="107"/>
      <c r="G10" s="107"/>
      <c r="H10" s="106"/>
      <c r="I10" s="107"/>
      <c r="J10" s="106"/>
      <c r="K10" s="106"/>
      <c r="L10" s="106"/>
      <c r="M10" s="106"/>
      <c r="N10" s="106"/>
      <c r="O10" s="250"/>
      <c r="P10" s="210"/>
      <c r="Q10" s="211"/>
    </row>
    <row r="11" spans="1:31" s="89" customFormat="1" ht="31.5" customHeight="1" x14ac:dyDescent="0.15">
      <c r="A11" s="183" t="s">
        <v>317</v>
      </c>
      <c r="B11" s="181" t="s">
        <v>820</v>
      </c>
      <c r="C11" s="107"/>
      <c r="D11" s="107"/>
      <c r="E11" s="107"/>
      <c r="F11" s="107"/>
      <c r="G11" s="107"/>
      <c r="H11" s="106"/>
      <c r="I11" s="107"/>
      <c r="J11" s="106"/>
      <c r="K11" s="106"/>
      <c r="L11" s="106"/>
      <c r="M11" s="106"/>
      <c r="N11" s="106"/>
      <c r="O11" s="270">
        <f>O12+O14+O18+O29</f>
        <v>584841852.10140896</v>
      </c>
      <c r="P11" s="210"/>
      <c r="Q11" s="211"/>
      <c r="W11" s="248" t="e">
        <f>W14+#REF!</f>
        <v>#REF!</v>
      </c>
      <c r="X11" s="249"/>
      <c r="Y11" s="248" t="e">
        <f>Y14+#REF!</f>
        <v>#REF!</v>
      </c>
      <c r="Z11" s="248" t="e">
        <f>Z14+#REF!</f>
        <v>#REF!</v>
      </c>
      <c r="AA11" s="248" t="e">
        <f>AA14+#REF!</f>
        <v>#REF!</v>
      </c>
      <c r="AB11" s="248" t="e">
        <f>AB14+#REF!</f>
        <v>#REF!</v>
      </c>
      <c r="AC11" s="249"/>
      <c r="AD11" s="248" t="e">
        <f>AD14+#REF!</f>
        <v>#REF!</v>
      </c>
      <c r="AE11" s="248" t="e">
        <f>W11+Y11+Z11+AA11+AB11</f>
        <v>#REF!</v>
      </c>
    </row>
    <row r="12" spans="1:31" s="89" customFormat="1" ht="31.5" customHeight="1" x14ac:dyDescent="0.15">
      <c r="A12" s="183" t="s">
        <v>318</v>
      </c>
      <c r="B12" s="181" t="s">
        <v>821</v>
      </c>
      <c r="C12" s="184" t="s">
        <v>11</v>
      </c>
      <c r="D12" s="106"/>
      <c r="E12" s="107"/>
      <c r="F12" s="107"/>
      <c r="G12" s="107"/>
      <c r="H12" s="106"/>
      <c r="I12" s="107"/>
      <c r="J12" s="106"/>
      <c r="K12" s="106"/>
      <c r="L12" s="106"/>
      <c r="M12" s="106"/>
      <c r="N12" s="106"/>
      <c r="O12" s="250"/>
      <c r="P12" s="210"/>
      <c r="Q12" s="211"/>
    </row>
    <row r="13" spans="1:31" s="89" customFormat="1" ht="31.5" customHeight="1" x14ac:dyDescent="0.15">
      <c r="A13" s="183"/>
      <c r="B13" s="181" t="s">
        <v>495</v>
      </c>
      <c r="C13" s="107"/>
      <c r="D13" s="107"/>
      <c r="E13" s="107"/>
      <c r="F13" s="107"/>
      <c r="G13" s="107"/>
      <c r="H13" s="106"/>
      <c r="I13" s="107"/>
      <c r="J13" s="106"/>
      <c r="K13" s="106"/>
      <c r="L13" s="106"/>
      <c r="M13" s="106"/>
      <c r="N13" s="106"/>
      <c r="O13" s="250"/>
      <c r="P13" s="210"/>
      <c r="Q13" s="211"/>
    </row>
    <row r="14" spans="1:31" s="89" customFormat="1" ht="31.5" customHeight="1" x14ac:dyDescent="0.3">
      <c r="A14" s="183" t="s">
        <v>319</v>
      </c>
      <c r="B14" s="181" t="s">
        <v>822</v>
      </c>
      <c r="C14" s="107"/>
      <c r="D14" s="106"/>
      <c r="E14" s="107"/>
      <c r="F14" s="107"/>
      <c r="G14" s="107"/>
      <c r="H14" s="106"/>
      <c r="I14" s="107"/>
      <c r="J14" s="106"/>
      <c r="K14" s="106"/>
      <c r="L14" s="106"/>
      <c r="M14" s="106"/>
      <c r="N14" s="106"/>
      <c r="O14" s="270">
        <f>SUM(O15:O16)</f>
        <v>37755694.006309152</v>
      </c>
      <c r="P14" s="210"/>
      <c r="Q14" s="211"/>
      <c r="W14" s="206">
        <f>SUM(W15:W16)</f>
        <v>242999.8</v>
      </c>
      <c r="X14" s="207"/>
      <c r="Y14" s="206">
        <f t="shared" ref="Y14:AB14" si="0">SUM(Y15:Y16)</f>
        <v>1096522.6002103048</v>
      </c>
      <c r="Z14" s="206">
        <f t="shared" si="0"/>
        <v>1096522.6002103048</v>
      </c>
      <c r="AA14" s="206">
        <f t="shared" si="0"/>
        <v>1096522.6002103048</v>
      </c>
      <c r="AB14" s="206">
        <f t="shared" si="0"/>
        <v>1096522.6002103048</v>
      </c>
      <c r="AC14" s="207"/>
      <c r="AD14" s="206">
        <f>SUM(AD15:AD16)</f>
        <v>33126603.80546793</v>
      </c>
      <c r="AE14" s="206">
        <f>SUM(AE15:AE16)</f>
        <v>4629090.2008412201</v>
      </c>
    </row>
    <row r="15" spans="1:31" s="151" customFormat="1" ht="31.5" customHeight="1" x14ac:dyDescent="0.15">
      <c r="A15" s="222" t="s">
        <v>735</v>
      </c>
      <c r="B15" s="98" t="s">
        <v>618</v>
      </c>
      <c r="C15" s="230" t="s">
        <v>890</v>
      </c>
      <c r="D15" s="230"/>
      <c r="E15" s="107"/>
      <c r="F15" s="107"/>
      <c r="G15" s="107"/>
      <c r="H15" s="106"/>
      <c r="I15" s="107"/>
      <c r="J15" s="106">
        <v>2012</v>
      </c>
      <c r="K15" s="106"/>
      <c r="L15" s="106"/>
      <c r="M15" s="106"/>
      <c r="N15" s="106" t="s">
        <v>25</v>
      </c>
      <c r="O15" s="250">
        <v>12150000</v>
      </c>
      <c r="P15" s="106"/>
      <c r="Q15" s="256" t="s">
        <v>475</v>
      </c>
      <c r="R15" s="126" t="str">
        <f>A15</f>
        <v>4.14.01</v>
      </c>
      <c r="S15" s="126" t="str">
        <f t="shared" ref="S15" si="1">VLOOKUP(R15,kelompok,2,0)</f>
        <v>Bangunan Air Irigasi</v>
      </c>
      <c r="T15" s="126">
        <f t="shared" ref="T15" si="2">VLOOKUP(R15,MASAMANFAAT,4,0)</f>
        <v>50</v>
      </c>
      <c r="U15" s="127">
        <f>(O15-10)/T15</f>
        <v>242999.8</v>
      </c>
      <c r="V15" s="109">
        <f>2013-AC15</f>
        <v>1</v>
      </c>
      <c r="W15" s="127">
        <f>IF(V15&gt;T15,O15-10,U15*V15)</f>
        <v>242999.8</v>
      </c>
      <c r="X15" s="127">
        <f>2014-AC15</f>
        <v>2</v>
      </c>
      <c r="Y15" s="127">
        <f>IF(O15-10=W15,0,U15)</f>
        <v>242999.8</v>
      </c>
      <c r="Z15" s="109">
        <f>IF(O15-10=W15+Y15,0,U15)</f>
        <v>242999.8</v>
      </c>
      <c r="AA15" s="109">
        <f>IF(O15-10=W15+Y15+Z15,0,U15)</f>
        <v>242999.8</v>
      </c>
      <c r="AB15" s="109">
        <f>IF(O15-10=W15+Y15+Z15+AA15,0,U15)</f>
        <v>242999.8</v>
      </c>
      <c r="AC15" s="128">
        <f>J15</f>
        <v>2012</v>
      </c>
      <c r="AD15" s="129">
        <f>O15-(Y15+Z15+W15+AA15+AB15)</f>
        <v>10935001</v>
      </c>
      <c r="AE15" s="122">
        <f t="shared" ref="AE15:AE16" si="3">W15+Y15+Z15+AA15+AB15</f>
        <v>1214999</v>
      </c>
    </row>
    <row r="16" spans="1:31" s="89" customFormat="1" ht="31.5" customHeight="1" x14ac:dyDescent="0.15">
      <c r="A16" s="252" t="s">
        <v>734</v>
      </c>
      <c r="B16" s="98" t="s">
        <v>856</v>
      </c>
      <c r="C16" s="230" t="s">
        <v>891</v>
      </c>
      <c r="D16" s="230" t="s">
        <v>353</v>
      </c>
      <c r="E16" s="107"/>
      <c r="F16" s="107"/>
      <c r="G16" s="107"/>
      <c r="H16" s="106"/>
      <c r="I16" s="107"/>
      <c r="J16" s="106">
        <v>2013</v>
      </c>
      <c r="K16" s="106"/>
      <c r="L16" s="106"/>
      <c r="M16" s="106"/>
      <c r="N16" s="106" t="s">
        <v>25</v>
      </c>
      <c r="O16" s="250">
        <v>25605694.006309148</v>
      </c>
      <c r="P16" s="210" t="s">
        <v>26</v>
      </c>
      <c r="Q16" s="256"/>
      <c r="R16" s="126" t="str">
        <f>A16</f>
        <v>4.14.05</v>
      </c>
      <c r="S16" s="126" t="str">
        <f t="shared" ref="S16" si="4">VLOOKUP(R16,kelompok,2,0)</f>
        <v>BANGUNAN PENGEMBANGAN SUMBER AIR DAN AIR TNH</v>
      </c>
      <c r="T16" s="126">
        <f t="shared" ref="T16" si="5">VLOOKUP(R16,MASAMANFAAT,4,0)</f>
        <v>30</v>
      </c>
      <c r="U16" s="127">
        <f>(O16-10)/T16</f>
        <v>853522.80021030491</v>
      </c>
      <c r="V16" s="109">
        <f>2013-AC16</f>
        <v>0</v>
      </c>
      <c r="W16" s="127">
        <f>IF(V16&gt;T16,O16-10,U16*V16)</f>
        <v>0</v>
      </c>
      <c r="X16" s="127">
        <f>2014-AC16</f>
        <v>1</v>
      </c>
      <c r="Y16" s="127">
        <f>IF(O16-10=W16,0,U16)</f>
        <v>853522.80021030491</v>
      </c>
      <c r="Z16" s="109">
        <f>IF(O16-10=W16+Y16,0,U16)</f>
        <v>853522.80021030491</v>
      </c>
      <c r="AA16" s="109">
        <f>IF(O16-10=W16+Y16+Z16,0,U16)</f>
        <v>853522.80021030491</v>
      </c>
      <c r="AB16" s="109">
        <f>IF(O16-10=W16+Y16+Z16+AA16,0,U16)</f>
        <v>853522.80021030491</v>
      </c>
      <c r="AC16" s="128">
        <f>J16</f>
        <v>2013</v>
      </c>
      <c r="AD16" s="129">
        <f>O16-(Y16+Z16+W16+AA16+AB16)</f>
        <v>22191602.80546793</v>
      </c>
      <c r="AE16" s="122">
        <f t="shared" si="3"/>
        <v>3414091.2008412196</v>
      </c>
    </row>
    <row r="17" spans="1:34" s="89" customFormat="1" ht="31.5" customHeight="1" x14ac:dyDescent="0.15">
      <c r="A17" s="252"/>
      <c r="B17" s="98"/>
      <c r="C17" s="230"/>
      <c r="D17" s="230"/>
      <c r="E17" s="107"/>
      <c r="F17" s="107"/>
      <c r="G17" s="107"/>
      <c r="H17" s="106"/>
      <c r="I17" s="107"/>
      <c r="J17" s="106"/>
      <c r="K17" s="106"/>
      <c r="L17" s="106"/>
      <c r="M17" s="106"/>
      <c r="N17" s="106"/>
      <c r="O17" s="250"/>
      <c r="P17" s="210"/>
      <c r="Q17" s="256"/>
    </row>
    <row r="18" spans="1:34" s="89" customFormat="1" ht="31.5" customHeight="1" x14ac:dyDescent="0.15">
      <c r="A18" s="183" t="s">
        <v>320</v>
      </c>
      <c r="B18" s="181" t="s">
        <v>854</v>
      </c>
      <c r="C18" s="184"/>
      <c r="D18" s="106"/>
      <c r="E18" s="107"/>
      <c r="F18" s="107"/>
      <c r="G18" s="107"/>
      <c r="H18" s="106"/>
      <c r="I18" s="107"/>
      <c r="J18" s="106"/>
      <c r="K18" s="106"/>
      <c r="L18" s="106"/>
      <c r="M18" s="106"/>
      <c r="N18" s="106"/>
      <c r="O18" s="270">
        <f>SUM(O19:O27)</f>
        <v>547086158.09509981</v>
      </c>
      <c r="P18" s="210"/>
      <c r="Q18" s="256"/>
    </row>
    <row r="19" spans="1:34" s="89" customFormat="1" ht="39" customHeight="1" x14ac:dyDescent="0.15">
      <c r="A19" s="222" t="s">
        <v>736</v>
      </c>
      <c r="B19" s="98" t="s">
        <v>619</v>
      </c>
      <c r="C19" s="107" t="s">
        <v>894</v>
      </c>
      <c r="D19" s="106" t="s">
        <v>353</v>
      </c>
      <c r="E19" s="107" t="s">
        <v>313</v>
      </c>
      <c r="F19" s="107">
        <v>150</v>
      </c>
      <c r="G19" s="107">
        <v>1.4</v>
      </c>
      <c r="H19" s="106">
        <v>210</v>
      </c>
      <c r="I19" s="107" t="s">
        <v>622</v>
      </c>
      <c r="J19" s="227">
        <v>2007</v>
      </c>
      <c r="K19" s="253"/>
      <c r="L19" s="106"/>
      <c r="M19" s="106"/>
      <c r="N19" s="106" t="s">
        <v>25</v>
      </c>
      <c r="O19" s="250">
        <v>59701819.053074799</v>
      </c>
      <c r="P19" s="210"/>
      <c r="Q19" s="256" t="s">
        <v>475</v>
      </c>
      <c r="AH19" s="88">
        <v>59701819.053074799</v>
      </c>
    </row>
    <row r="20" spans="1:34" s="89" customFormat="1" ht="39" customHeight="1" x14ac:dyDescent="0.15">
      <c r="A20" s="222" t="s">
        <v>736</v>
      </c>
      <c r="B20" s="98" t="s">
        <v>619</v>
      </c>
      <c r="C20" s="107" t="s">
        <v>894</v>
      </c>
      <c r="D20" s="106" t="s">
        <v>353</v>
      </c>
      <c r="E20" s="107" t="s">
        <v>313</v>
      </c>
      <c r="F20" s="107">
        <v>100</v>
      </c>
      <c r="G20" s="107">
        <v>1.4</v>
      </c>
      <c r="H20" s="106">
        <v>140</v>
      </c>
      <c r="I20" s="107" t="s">
        <v>623</v>
      </c>
      <c r="J20" s="227">
        <v>2007</v>
      </c>
      <c r="K20" s="253"/>
      <c r="L20" s="106"/>
      <c r="M20" s="106"/>
      <c r="N20" s="106" t="s">
        <v>25</v>
      </c>
      <c r="O20" s="250">
        <v>40407322.540152147</v>
      </c>
      <c r="P20" s="210"/>
      <c r="Q20" s="256" t="s">
        <v>475</v>
      </c>
      <c r="AH20" s="88">
        <v>40407322.540152147</v>
      </c>
    </row>
    <row r="21" spans="1:34" s="89" customFormat="1" ht="39" customHeight="1" x14ac:dyDescent="0.15">
      <c r="A21" s="222" t="s">
        <v>736</v>
      </c>
      <c r="B21" s="98" t="s">
        <v>619</v>
      </c>
      <c r="C21" s="107" t="s">
        <v>894</v>
      </c>
      <c r="D21" s="106" t="s">
        <v>353</v>
      </c>
      <c r="E21" s="107" t="s">
        <v>313</v>
      </c>
      <c r="F21" s="107">
        <v>200</v>
      </c>
      <c r="G21" s="107">
        <v>1.4</v>
      </c>
      <c r="H21" s="106">
        <v>280</v>
      </c>
      <c r="I21" s="107" t="s">
        <v>624</v>
      </c>
      <c r="J21" s="227">
        <v>2007</v>
      </c>
      <c r="K21" s="253"/>
      <c r="L21" s="106"/>
      <c r="M21" s="106"/>
      <c r="N21" s="106" t="s">
        <v>25</v>
      </c>
      <c r="O21" s="250">
        <v>75258638.23103337</v>
      </c>
      <c r="P21" s="210"/>
      <c r="Q21" s="256" t="s">
        <v>475</v>
      </c>
      <c r="AH21" s="88">
        <v>75258638.23103337</v>
      </c>
    </row>
    <row r="22" spans="1:34" s="89" customFormat="1" ht="39" customHeight="1" x14ac:dyDescent="0.15">
      <c r="A22" s="222" t="s">
        <v>736</v>
      </c>
      <c r="B22" s="98" t="s">
        <v>619</v>
      </c>
      <c r="C22" s="107" t="s">
        <v>894</v>
      </c>
      <c r="D22" s="106" t="s">
        <v>353</v>
      </c>
      <c r="E22" s="107" t="s">
        <v>313</v>
      </c>
      <c r="F22" s="107">
        <v>250</v>
      </c>
      <c r="G22" s="107">
        <v>1.4</v>
      </c>
      <c r="H22" s="106">
        <v>350</v>
      </c>
      <c r="I22" s="107" t="s">
        <v>625</v>
      </c>
      <c r="J22" s="227">
        <v>2007</v>
      </c>
      <c r="K22" s="253"/>
      <c r="L22" s="106"/>
      <c r="M22" s="106"/>
      <c r="N22" s="106" t="s">
        <v>25</v>
      </c>
      <c r="O22" s="250">
        <v>98765598.118766889</v>
      </c>
      <c r="P22" s="210"/>
      <c r="Q22" s="256" t="s">
        <v>475</v>
      </c>
      <c r="AH22" s="88">
        <v>98765598.118766889</v>
      </c>
    </row>
    <row r="23" spans="1:34" s="89" customFormat="1" ht="39" customHeight="1" x14ac:dyDescent="0.15">
      <c r="A23" s="222" t="s">
        <v>736</v>
      </c>
      <c r="B23" s="98" t="s">
        <v>619</v>
      </c>
      <c r="C23" s="107" t="s">
        <v>894</v>
      </c>
      <c r="D23" s="106" t="s">
        <v>353</v>
      </c>
      <c r="E23" s="107" t="s">
        <v>313</v>
      </c>
      <c r="F23" s="107">
        <v>300</v>
      </c>
      <c r="G23" s="107">
        <v>1.4</v>
      </c>
      <c r="H23" s="106">
        <v>420</v>
      </c>
      <c r="I23" s="107" t="s">
        <v>626</v>
      </c>
      <c r="J23" s="227">
        <v>2007</v>
      </c>
      <c r="K23" s="253"/>
      <c r="L23" s="106"/>
      <c r="M23" s="106"/>
      <c r="N23" s="106" t="s">
        <v>25</v>
      </c>
      <c r="O23" s="250">
        <v>83605780.884765312</v>
      </c>
      <c r="P23" s="210"/>
      <c r="Q23" s="256" t="s">
        <v>475</v>
      </c>
      <c r="AH23" s="88">
        <v>83605780.884765312</v>
      </c>
    </row>
    <row r="24" spans="1:34" s="89" customFormat="1" ht="39" customHeight="1" x14ac:dyDescent="0.15">
      <c r="A24" s="222" t="s">
        <v>736</v>
      </c>
      <c r="B24" s="98" t="s">
        <v>619</v>
      </c>
      <c r="C24" s="107" t="s">
        <v>894</v>
      </c>
      <c r="D24" s="106" t="s">
        <v>353</v>
      </c>
      <c r="E24" s="107" t="s">
        <v>313</v>
      </c>
      <c r="F24" s="107">
        <v>200</v>
      </c>
      <c r="G24" s="107">
        <v>1.4</v>
      </c>
      <c r="H24" s="106">
        <v>280</v>
      </c>
      <c r="I24" s="107" t="s">
        <v>627</v>
      </c>
      <c r="J24" s="227">
        <v>2007</v>
      </c>
      <c r="K24" s="253"/>
      <c r="L24" s="106"/>
      <c r="M24" s="106"/>
      <c r="N24" s="106" t="s">
        <v>25</v>
      </c>
      <c r="O24" s="250">
        <v>58285138.324817069</v>
      </c>
      <c r="P24" s="210"/>
      <c r="Q24" s="256" t="s">
        <v>475</v>
      </c>
      <c r="AH24" s="88">
        <v>58285138.324817069</v>
      </c>
    </row>
    <row r="25" spans="1:34" s="89" customFormat="1" ht="39" customHeight="1" x14ac:dyDescent="0.15">
      <c r="A25" s="222" t="s">
        <v>736</v>
      </c>
      <c r="B25" s="98" t="s">
        <v>619</v>
      </c>
      <c r="C25" s="107" t="s">
        <v>894</v>
      </c>
      <c r="D25" s="106" t="s">
        <v>353</v>
      </c>
      <c r="E25" s="107" t="s">
        <v>313</v>
      </c>
      <c r="F25" s="107" t="s">
        <v>172</v>
      </c>
      <c r="G25" s="107">
        <v>1.4</v>
      </c>
      <c r="H25" s="106"/>
      <c r="I25" s="107" t="s">
        <v>628</v>
      </c>
      <c r="J25" s="227">
        <v>2007</v>
      </c>
      <c r="K25" s="253"/>
      <c r="L25" s="106"/>
      <c r="M25" s="106"/>
      <c r="N25" s="106" t="s">
        <v>25</v>
      </c>
      <c r="O25" s="250">
        <v>66299324.640818141</v>
      </c>
      <c r="P25" s="210"/>
      <c r="Q25" s="256" t="s">
        <v>475</v>
      </c>
      <c r="AH25" s="88">
        <v>66299324.640818141</v>
      </c>
    </row>
    <row r="26" spans="1:34" s="89" customFormat="1" ht="39" customHeight="1" x14ac:dyDescent="0.15">
      <c r="A26" s="222" t="s">
        <v>736</v>
      </c>
      <c r="B26" s="98" t="s">
        <v>620</v>
      </c>
      <c r="C26" s="107" t="s">
        <v>892</v>
      </c>
      <c r="D26" s="106" t="s">
        <v>353</v>
      </c>
      <c r="E26" s="107" t="s">
        <v>313</v>
      </c>
      <c r="F26" s="107"/>
      <c r="G26" s="107"/>
      <c r="H26" s="106"/>
      <c r="I26" s="107" t="s">
        <v>629</v>
      </c>
      <c r="J26" s="227">
        <v>2009</v>
      </c>
      <c r="K26" s="253"/>
      <c r="L26" s="106"/>
      <c r="M26" s="106"/>
      <c r="N26" s="106" t="s">
        <v>25</v>
      </c>
      <c r="O26" s="250">
        <v>46504536.301672108</v>
      </c>
      <c r="P26" s="210"/>
      <c r="Q26" s="98" t="s">
        <v>620</v>
      </c>
      <c r="AH26" s="88">
        <v>17173112.079564665</v>
      </c>
    </row>
    <row r="27" spans="1:34" s="89" customFormat="1" ht="39" customHeight="1" x14ac:dyDescent="0.15">
      <c r="A27" s="222" t="s">
        <v>736</v>
      </c>
      <c r="B27" s="98" t="s">
        <v>621</v>
      </c>
      <c r="C27" s="107" t="s">
        <v>895</v>
      </c>
      <c r="D27" s="106" t="s">
        <v>353</v>
      </c>
      <c r="E27" s="107" t="s">
        <v>172</v>
      </c>
      <c r="F27" s="107"/>
      <c r="G27" s="107"/>
      <c r="H27" s="106"/>
      <c r="I27" s="107" t="s">
        <v>630</v>
      </c>
      <c r="J27" s="227">
        <v>2010</v>
      </c>
      <c r="K27" s="253"/>
      <c r="L27" s="106"/>
      <c r="M27" s="106"/>
      <c r="N27" s="106" t="s">
        <v>25</v>
      </c>
      <c r="O27" s="250">
        <v>18258000</v>
      </c>
      <c r="P27" s="210"/>
      <c r="Q27" s="98" t="s">
        <v>621</v>
      </c>
      <c r="AH27" s="88">
        <v>46504536.301672108</v>
      </c>
    </row>
    <row r="28" spans="1:34" s="89" customFormat="1" ht="26" customHeight="1" thickBot="1" x14ac:dyDescent="0.2">
      <c r="A28" s="278"/>
      <c r="B28" s="279"/>
      <c r="C28" s="172"/>
      <c r="D28" s="172"/>
      <c r="E28" s="172"/>
      <c r="F28" s="172"/>
      <c r="G28" s="172"/>
      <c r="H28" s="171"/>
      <c r="I28" s="172"/>
      <c r="J28" s="171"/>
      <c r="K28" s="171"/>
      <c r="L28" s="171"/>
      <c r="M28" s="171"/>
      <c r="N28" s="171"/>
      <c r="O28" s="305"/>
      <c r="P28" s="288"/>
      <c r="Q28" s="289"/>
      <c r="AH28" s="88">
        <v>18258000</v>
      </c>
    </row>
    <row r="29" spans="1:34" s="89" customFormat="1" ht="27" customHeight="1" x14ac:dyDescent="0.15">
      <c r="A29" s="204" t="s">
        <v>321</v>
      </c>
      <c r="B29" s="205" t="s">
        <v>853</v>
      </c>
      <c r="C29" s="199" t="s">
        <v>11</v>
      </c>
      <c r="D29" s="167"/>
      <c r="E29" s="168"/>
      <c r="F29" s="168"/>
      <c r="G29" s="168"/>
      <c r="H29" s="167"/>
      <c r="I29" s="168"/>
      <c r="J29" s="167"/>
      <c r="K29" s="167"/>
      <c r="L29" s="167"/>
      <c r="M29" s="167"/>
      <c r="N29" s="167"/>
      <c r="O29" s="292">
        <f>SUM(O30:O30)</f>
        <v>0</v>
      </c>
      <c r="P29" s="286">
        <v>547086158.09510005</v>
      </c>
      <c r="Q29" s="287"/>
    </row>
    <row r="30" spans="1:34" s="89" customFormat="1" ht="27" customHeight="1" x14ac:dyDescent="0.15">
      <c r="A30" s="222"/>
      <c r="B30" s="98"/>
      <c r="C30" s="107"/>
      <c r="D30" s="106"/>
      <c r="E30" s="107"/>
      <c r="F30" s="107"/>
      <c r="G30" s="107"/>
      <c r="H30" s="106"/>
      <c r="I30" s="107"/>
      <c r="J30" s="227"/>
      <c r="K30" s="253"/>
      <c r="L30" s="106"/>
      <c r="M30" s="106"/>
      <c r="N30" s="106"/>
      <c r="O30" s="250"/>
      <c r="P30" s="210"/>
      <c r="Q30" s="256"/>
      <c r="R30" s="126"/>
      <c r="S30" s="126"/>
      <c r="T30" s="126"/>
      <c r="U30" s="127"/>
      <c r="V30" s="109"/>
      <c r="W30" s="127"/>
      <c r="X30" s="127"/>
      <c r="Y30" s="127"/>
      <c r="Z30" s="109"/>
      <c r="AA30" s="109"/>
      <c r="AB30" s="109"/>
      <c r="AC30" s="128"/>
      <c r="AD30" s="129"/>
      <c r="AE30" s="122"/>
    </row>
    <row r="31" spans="1:34" s="89" customFormat="1" ht="21" customHeight="1" thickBot="1" x14ac:dyDescent="0.2">
      <c r="A31" s="101"/>
      <c r="B31" s="102"/>
      <c r="C31" s="102"/>
      <c r="D31" s="102"/>
      <c r="E31" s="102"/>
      <c r="F31" s="170"/>
      <c r="G31" s="102"/>
      <c r="H31" s="103"/>
      <c r="I31" s="102"/>
      <c r="J31" s="103"/>
      <c r="K31" s="103"/>
      <c r="L31" s="103"/>
      <c r="M31" s="103"/>
      <c r="N31" s="103"/>
      <c r="O31" s="306"/>
      <c r="P31" s="103"/>
      <c r="Q31" s="104"/>
    </row>
    <row r="32" spans="1:34" s="89" customFormat="1" ht="14" x14ac:dyDescent="0.15">
      <c r="A32" s="161"/>
      <c r="B32" s="161"/>
      <c r="C32" s="161"/>
      <c r="D32" s="161"/>
      <c r="E32" s="161"/>
      <c r="F32" s="150"/>
      <c r="G32" s="161"/>
      <c r="H32" s="160"/>
      <c r="I32" s="161"/>
      <c r="J32" s="160"/>
      <c r="K32" s="160"/>
      <c r="L32" s="160"/>
      <c r="M32" s="160"/>
      <c r="N32" s="160"/>
      <c r="O32" s="303"/>
      <c r="P32" s="160"/>
      <c r="Q32" s="161"/>
    </row>
    <row r="33" spans="1:17" s="89" customFormat="1" ht="14" x14ac:dyDescent="0.15">
      <c r="A33" s="161"/>
      <c r="B33" s="161"/>
      <c r="C33" s="161"/>
      <c r="D33" s="161"/>
      <c r="E33" s="161"/>
      <c r="F33" s="150"/>
      <c r="G33" s="161"/>
      <c r="H33" s="160"/>
      <c r="I33" s="161"/>
      <c r="J33" s="160"/>
      <c r="K33" s="160"/>
      <c r="L33" s="160"/>
      <c r="M33" s="160"/>
      <c r="N33" s="161"/>
      <c r="O33" s="307"/>
      <c r="P33" s="161"/>
      <c r="Q33" s="161"/>
    </row>
    <row r="34" spans="1:17" s="89" customFormat="1" ht="15" customHeight="1" x14ac:dyDescent="0.15">
      <c r="A34" s="161"/>
      <c r="B34" s="620" t="s">
        <v>855</v>
      </c>
      <c r="C34" s="620"/>
      <c r="D34" s="620"/>
      <c r="E34" s="620"/>
      <c r="F34" s="90"/>
      <c r="G34" s="90"/>
      <c r="H34" s="91"/>
      <c r="I34" s="268"/>
      <c r="J34" s="268"/>
      <c r="K34" s="268"/>
      <c r="L34" s="622" t="s">
        <v>840</v>
      </c>
      <c r="M34" s="622"/>
      <c r="N34" s="622"/>
      <c r="O34" s="622"/>
      <c r="P34" s="622"/>
      <c r="Q34" s="135"/>
    </row>
    <row r="35" spans="1:17" s="89" customFormat="1" ht="14" x14ac:dyDescent="0.15">
      <c r="A35" s="161"/>
      <c r="B35" s="620" t="s">
        <v>862</v>
      </c>
      <c r="C35" s="620"/>
      <c r="D35" s="620"/>
      <c r="E35" s="620"/>
      <c r="F35" s="90"/>
      <c r="G35" s="90"/>
      <c r="H35" s="91"/>
      <c r="I35" s="165"/>
      <c r="J35" s="165"/>
      <c r="K35" s="165"/>
      <c r="L35" s="165"/>
      <c r="M35" s="165"/>
      <c r="N35" s="139"/>
      <c r="O35" s="303"/>
      <c r="P35" s="196"/>
      <c r="Q35" s="161"/>
    </row>
    <row r="36" spans="1:17" s="89" customFormat="1" ht="15" customHeight="1" x14ac:dyDescent="0.15">
      <c r="A36" s="161"/>
      <c r="B36" s="620" t="s">
        <v>330</v>
      </c>
      <c r="C36" s="620"/>
      <c r="D36" s="620"/>
      <c r="E36" s="620"/>
      <c r="F36" s="90"/>
      <c r="G36" s="90"/>
      <c r="H36" s="91"/>
      <c r="I36" s="90"/>
      <c r="J36" s="90"/>
      <c r="K36" s="90"/>
      <c r="L36" s="620" t="s">
        <v>36</v>
      </c>
      <c r="M36" s="620"/>
      <c r="N36" s="620"/>
      <c r="O36" s="620"/>
      <c r="P36" s="620"/>
      <c r="Q36" s="135"/>
    </row>
    <row r="37" spans="1:17" s="89" customFormat="1" ht="14" x14ac:dyDescent="0.15">
      <c r="A37" s="161"/>
      <c r="B37" s="92"/>
      <c r="C37" s="162"/>
      <c r="D37" s="162"/>
      <c r="E37" s="162"/>
      <c r="F37" s="90"/>
      <c r="G37" s="90"/>
      <c r="H37" s="91"/>
      <c r="I37" s="194"/>
      <c r="J37" s="194"/>
      <c r="K37" s="194"/>
      <c r="L37" s="194"/>
      <c r="M37" s="194"/>
      <c r="N37" s="254"/>
      <c r="O37" s="308"/>
      <c r="P37" s="195"/>
      <c r="Q37" s="160"/>
    </row>
    <row r="38" spans="1:17" s="89" customFormat="1" ht="14" x14ac:dyDescent="0.15">
      <c r="A38" s="161"/>
      <c r="B38" s="93"/>
      <c r="C38" s="90"/>
      <c r="D38" s="90"/>
      <c r="E38" s="90"/>
      <c r="F38" s="90"/>
      <c r="G38" s="90"/>
      <c r="H38" s="91"/>
      <c r="I38" s="92"/>
      <c r="J38" s="92"/>
      <c r="K38" s="92"/>
      <c r="L38" s="94"/>
      <c r="M38" s="92"/>
      <c r="N38" s="135"/>
      <c r="O38" s="303"/>
      <c r="P38" s="195"/>
      <c r="Q38" s="160"/>
    </row>
    <row r="39" spans="1:17" s="89" customFormat="1" ht="14" x14ac:dyDescent="0.15">
      <c r="A39" s="161"/>
      <c r="B39" s="90"/>
      <c r="C39" s="92"/>
      <c r="D39" s="92"/>
      <c r="E39" s="92"/>
      <c r="F39" s="92"/>
      <c r="G39" s="92"/>
      <c r="H39" s="95"/>
      <c r="I39" s="93"/>
      <c r="J39" s="93"/>
      <c r="K39" s="93"/>
      <c r="L39" s="93"/>
      <c r="M39" s="93"/>
      <c r="N39" s="139"/>
      <c r="O39" s="303"/>
      <c r="P39" s="196"/>
      <c r="Q39" s="161"/>
    </row>
    <row r="40" spans="1:17" s="89" customFormat="1" ht="15" customHeight="1" x14ac:dyDescent="0.15">
      <c r="A40" s="161"/>
      <c r="B40" s="633" t="s">
        <v>395</v>
      </c>
      <c r="C40" s="633"/>
      <c r="D40" s="633"/>
      <c r="E40" s="633"/>
      <c r="F40" s="93"/>
      <c r="G40" s="93"/>
      <c r="H40" s="95"/>
      <c r="I40" s="93"/>
      <c r="J40" s="93"/>
      <c r="K40" s="93"/>
      <c r="L40" s="633" t="s">
        <v>837</v>
      </c>
      <c r="M40" s="633"/>
      <c r="N40" s="633"/>
      <c r="O40" s="633"/>
      <c r="P40" s="633"/>
      <c r="Q40" s="146"/>
    </row>
    <row r="41" spans="1:17" s="89" customFormat="1" ht="15" customHeight="1" x14ac:dyDescent="0.15">
      <c r="A41" s="152"/>
      <c r="B41" s="620" t="s">
        <v>839</v>
      </c>
      <c r="C41" s="620"/>
      <c r="D41" s="620"/>
      <c r="E41" s="620"/>
      <c r="F41" s="90"/>
      <c r="G41" s="90"/>
      <c r="H41" s="95"/>
      <c r="I41" s="90"/>
      <c r="J41" s="90"/>
      <c r="K41" s="90"/>
      <c r="L41" s="620" t="s">
        <v>838</v>
      </c>
      <c r="M41" s="620"/>
      <c r="N41" s="620"/>
      <c r="O41" s="620"/>
      <c r="P41" s="620"/>
      <c r="Q41" s="135"/>
    </row>
    <row r="42" spans="1:17" s="89" customFormat="1" ht="14" x14ac:dyDescent="0.15">
      <c r="B42" s="144"/>
      <c r="C42" s="144"/>
      <c r="D42" s="144"/>
      <c r="E42" s="144"/>
      <c r="F42" s="144"/>
      <c r="G42" s="135"/>
      <c r="J42" s="254"/>
      <c r="K42" s="254"/>
      <c r="L42" s="254"/>
      <c r="M42" s="254"/>
      <c r="N42" s="254"/>
      <c r="O42" s="308"/>
    </row>
    <row r="43" spans="1:17" s="89" customFormat="1" ht="14" x14ac:dyDescent="0.15">
      <c r="B43" s="153"/>
      <c r="O43" s="309"/>
    </row>
    <row r="44" spans="1:17" s="89" customFormat="1" ht="14" x14ac:dyDescent="0.15">
      <c r="B44" s="153"/>
      <c r="O44" s="309"/>
    </row>
  </sheetData>
  <mergeCells count="46">
    <mergeCell ref="AE6:AE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AA6:AA7"/>
    <mergeCell ref="AC6:AC7"/>
    <mergeCell ref="AD6:AD7"/>
    <mergeCell ref="AB6:AB7"/>
    <mergeCell ref="A1:Q1"/>
    <mergeCell ref="A2:Q2"/>
    <mergeCell ref="P3:Q3"/>
    <mergeCell ref="M4:Q4"/>
    <mergeCell ref="A5:A7"/>
    <mergeCell ref="C5:D5"/>
    <mergeCell ref="J5:K5"/>
    <mergeCell ref="J6:J7"/>
    <mergeCell ref="N5:N7"/>
    <mergeCell ref="O5:O7"/>
    <mergeCell ref="P5:P7"/>
    <mergeCell ref="Q5:Q7"/>
    <mergeCell ref="G5:G7"/>
    <mergeCell ref="H5:H7"/>
    <mergeCell ref="K6:K7"/>
    <mergeCell ref="B5:B7"/>
    <mergeCell ref="L41:P41"/>
    <mergeCell ref="L5:L7"/>
    <mergeCell ref="B40:E40"/>
    <mergeCell ref="L34:P34"/>
    <mergeCell ref="L36:P36"/>
    <mergeCell ref="L40:P40"/>
    <mergeCell ref="M5:M7"/>
    <mergeCell ref="B34:E34"/>
    <mergeCell ref="C6:C7"/>
    <mergeCell ref="D6:D7"/>
    <mergeCell ref="E5:E7"/>
    <mergeCell ref="F5:F7"/>
    <mergeCell ref="I5:I7"/>
    <mergeCell ref="B41:E41"/>
    <mergeCell ref="B35:E35"/>
    <mergeCell ref="B36:E36"/>
  </mergeCells>
  <phoneticPr fontId="25" type="noConversion"/>
  <printOptions horizontalCentered="1"/>
  <pageMargins left="0.27559055118110237" right="0.27559055118110237" top="0.9055118110236221" bottom="0.74803149606299213" header="0.31496062992125984" footer="0.31496062992125984"/>
  <pageSetup paperSize="258" scale="60" firstPageNumber="16" orientation="landscape" useFirstPageNumber="1" r:id="rId1"/>
  <headerFooter>
    <oddFooter>&amp;C&amp;P&amp;RDINAS KOPERASI UKM PERDAGANGAN DAN PERINDUSTRIAN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46"/>
  <sheetViews>
    <sheetView view="pageBreakPreview" topLeftCell="A22" zoomScale="80" zoomScaleSheetLayoutView="80" workbookViewId="0">
      <selection activeCell="A36" sqref="A36:F36"/>
    </sheetView>
  </sheetViews>
  <sheetFormatPr baseColWidth="10" defaultColWidth="8.83203125" defaultRowHeight="15" x14ac:dyDescent="0.2"/>
  <cols>
    <col min="1" max="1" width="9.6640625" style="29" customWidth="1"/>
    <col min="2" max="2" width="47.33203125" style="453" customWidth="1"/>
    <col min="3" max="3" width="15" style="29" customWidth="1"/>
    <col min="4" max="4" width="11" style="29" customWidth="1"/>
    <col min="5" max="5" width="14.5" style="29" customWidth="1"/>
    <col min="6" max="8" width="9" style="29" bestFit="1" customWidth="1"/>
    <col min="9" max="9" width="26.6640625" style="29" customWidth="1"/>
    <col min="10" max="10" width="11.1640625" style="29" customWidth="1"/>
    <col min="11" max="11" width="9" style="29" bestFit="1" customWidth="1"/>
    <col min="12" max="12" width="11.5" style="29" customWidth="1"/>
    <col min="13" max="13" width="9" style="29" bestFit="1" customWidth="1"/>
    <col min="14" max="14" width="13.1640625" style="29" customWidth="1"/>
    <col min="15" max="15" width="18.33203125" style="454" customWidth="1"/>
    <col min="16" max="16" width="13.6640625" style="29" bestFit="1" customWidth="1"/>
    <col min="17" max="17" width="17.5" style="29" customWidth="1"/>
    <col min="18" max="20" width="14.6640625" hidden="1" customWidth="1"/>
    <col min="21" max="21" width="20.6640625" hidden="1" customWidth="1"/>
    <col min="22" max="22" width="19.6640625" hidden="1" customWidth="1"/>
    <col min="23" max="23" width="14.6640625" hidden="1" customWidth="1"/>
    <col min="24" max="24" width="18" hidden="1" customWidth="1"/>
    <col min="25" max="31" width="14.6640625" hidden="1" customWidth="1"/>
  </cols>
  <sheetData>
    <row r="1" spans="1:31" s="89" customFormat="1" ht="25" x14ac:dyDescent="0.15">
      <c r="A1" s="656" t="s">
        <v>851</v>
      </c>
      <c r="B1" s="656"/>
      <c r="C1" s="656"/>
      <c r="D1" s="656"/>
      <c r="E1" s="656"/>
      <c r="F1" s="656"/>
      <c r="G1" s="656"/>
      <c r="H1" s="656"/>
      <c r="I1" s="656"/>
      <c r="J1" s="656"/>
      <c r="K1" s="656"/>
      <c r="L1" s="656"/>
      <c r="M1" s="656"/>
      <c r="N1" s="656"/>
      <c r="O1" s="656"/>
      <c r="P1" s="656"/>
      <c r="Q1" s="656"/>
    </row>
    <row r="2" spans="1:31" s="89" customFormat="1" ht="25" x14ac:dyDescent="0.15">
      <c r="A2" s="656" t="s">
        <v>852</v>
      </c>
      <c r="B2" s="656"/>
      <c r="C2" s="656"/>
      <c r="D2" s="656"/>
      <c r="E2" s="656"/>
      <c r="F2" s="656"/>
      <c r="G2" s="656"/>
      <c r="H2" s="656"/>
      <c r="I2" s="656"/>
      <c r="J2" s="656"/>
      <c r="K2" s="656"/>
      <c r="L2" s="656"/>
      <c r="M2" s="656"/>
      <c r="N2" s="656"/>
      <c r="O2" s="656"/>
      <c r="P2" s="656"/>
      <c r="Q2" s="656"/>
    </row>
    <row r="3" spans="1:31" s="89" customFormat="1" ht="14" x14ac:dyDescent="0.15">
      <c r="A3" s="141"/>
      <c r="B3" s="141"/>
      <c r="C3" s="141"/>
      <c r="D3" s="141"/>
      <c r="E3" s="141"/>
      <c r="F3" s="435"/>
      <c r="G3" s="141"/>
      <c r="H3" s="147"/>
      <c r="I3" s="141"/>
      <c r="J3" s="147"/>
      <c r="K3" s="147"/>
      <c r="L3" s="147"/>
      <c r="M3" s="147"/>
      <c r="N3" s="147"/>
      <c r="O3" s="436"/>
      <c r="P3" s="765"/>
      <c r="Q3" s="765"/>
    </row>
    <row r="4" spans="1:31" s="89" customFormat="1" thickBot="1" x14ac:dyDescent="0.2">
      <c r="A4" s="437"/>
      <c r="B4" s="437" t="s">
        <v>381</v>
      </c>
      <c r="C4" s="437"/>
      <c r="D4" s="437"/>
      <c r="E4" s="437"/>
      <c r="F4" s="437"/>
      <c r="G4" s="437"/>
      <c r="H4" s="141"/>
      <c r="I4" s="147"/>
      <c r="J4" s="147"/>
      <c r="K4" s="147"/>
      <c r="L4" s="147"/>
      <c r="M4" s="766" t="s">
        <v>294</v>
      </c>
      <c r="N4" s="766"/>
      <c r="O4" s="766"/>
      <c r="P4" s="766"/>
      <c r="Q4" s="766"/>
    </row>
    <row r="5" spans="1:31" s="89" customFormat="1" ht="28" customHeight="1" x14ac:dyDescent="0.15">
      <c r="A5" s="767" t="s">
        <v>340</v>
      </c>
      <c r="B5" s="770" t="s">
        <v>741</v>
      </c>
      <c r="C5" s="770" t="s">
        <v>742</v>
      </c>
      <c r="D5" s="770"/>
      <c r="E5" s="770" t="s">
        <v>817</v>
      </c>
      <c r="F5" s="770" t="s">
        <v>910</v>
      </c>
      <c r="G5" s="770" t="s">
        <v>818</v>
      </c>
      <c r="H5" s="770" t="s">
        <v>745</v>
      </c>
      <c r="I5" s="770" t="s">
        <v>911</v>
      </c>
      <c r="J5" s="770" t="s">
        <v>819</v>
      </c>
      <c r="K5" s="770"/>
      <c r="L5" s="770" t="s">
        <v>748</v>
      </c>
      <c r="M5" s="770" t="s">
        <v>815</v>
      </c>
      <c r="N5" s="770" t="s">
        <v>908</v>
      </c>
      <c r="O5" s="770" t="s">
        <v>753</v>
      </c>
      <c r="P5" s="770" t="s">
        <v>912</v>
      </c>
      <c r="Q5" s="775" t="s">
        <v>754</v>
      </c>
    </row>
    <row r="6" spans="1:31" s="89" customFormat="1" ht="15" customHeight="1" x14ac:dyDescent="0.15">
      <c r="A6" s="768"/>
      <c r="B6" s="771"/>
      <c r="C6" s="771" t="s">
        <v>743</v>
      </c>
      <c r="D6" s="771" t="s">
        <v>744</v>
      </c>
      <c r="E6" s="773"/>
      <c r="F6" s="771"/>
      <c r="G6" s="771"/>
      <c r="H6" s="771"/>
      <c r="I6" s="771"/>
      <c r="J6" s="771" t="s">
        <v>751</v>
      </c>
      <c r="K6" s="771" t="s">
        <v>742</v>
      </c>
      <c r="L6" s="771"/>
      <c r="M6" s="773"/>
      <c r="N6" s="771"/>
      <c r="O6" s="771"/>
      <c r="P6" s="771"/>
      <c r="Q6" s="776"/>
      <c r="R6" s="682" t="s">
        <v>723</v>
      </c>
      <c r="S6" s="673" t="s">
        <v>352</v>
      </c>
      <c r="T6" s="673" t="s">
        <v>714</v>
      </c>
      <c r="U6" s="673" t="s">
        <v>715</v>
      </c>
      <c r="V6" s="685" t="s">
        <v>716</v>
      </c>
      <c r="W6" s="670" t="s">
        <v>717</v>
      </c>
      <c r="X6" s="673" t="s">
        <v>718</v>
      </c>
      <c r="Y6" s="676" t="s">
        <v>719</v>
      </c>
      <c r="Z6" s="676" t="s">
        <v>720</v>
      </c>
      <c r="AA6" s="676" t="s">
        <v>721</v>
      </c>
      <c r="AB6" s="676" t="s">
        <v>724</v>
      </c>
      <c r="AC6" s="673" t="s">
        <v>334</v>
      </c>
      <c r="AD6" s="673" t="s">
        <v>722</v>
      </c>
      <c r="AE6" s="676" t="s">
        <v>737</v>
      </c>
    </row>
    <row r="7" spans="1:31" s="89" customFormat="1" ht="15" customHeight="1" thickBot="1" x14ac:dyDescent="0.2">
      <c r="A7" s="769"/>
      <c r="B7" s="772"/>
      <c r="C7" s="772"/>
      <c r="D7" s="772"/>
      <c r="E7" s="774"/>
      <c r="F7" s="772"/>
      <c r="G7" s="772"/>
      <c r="H7" s="772"/>
      <c r="I7" s="772"/>
      <c r="J7" s="772"/>
      <c r="K7" s="772"/>
      <c r="L7" s="772"/>
      <c r="M7" s="774"/>
      <c r="N7" s="772"/>
      <c r="O7" s="772"/>
      <c r="P7" s="772"/>
      <c r="Q7" s="777"/>
      <c r="R7" s="683"/>
      <c r="S7" s="674"/>
      <c r="T7" s="674"/>
      <c r="U7" s="674"/>
      <c r="V7" s="686"/>
      <c r="W7" s="671"/>
      <c r="X7" s="674"/>
      <c r="Y7" s="677"/>
      <c r="Z7" s="677"/>
      <c r="AA7" s="677"/>
      <c r="AB7" s="677"/>
      <c r="AC7" s="674"/>
      <c r="AD7" s="674"/>
      <c r="AE7" s="677"/>
    </row>
    <row r="8" spans="1:31" s="89" customFormat="1" ht="24" customHeight="1" thickBot="1" x14ac:dyDescent="0.2">
      <c r="A8" s="578">
        <v>1</v>
      </c>
      <c r="B8" s="579">
        <v>2</v>
      </c>
      <c r="C8" s="579">
        <v>3</v>
      </c>
      <c r="D8" s="579">
        <v>4</v>
      </c>
      <c r="E8" s="579">
        <v>5</v>
      </c>
      <c r="F8" s="579">
        <v>6</v>
      </c>
      <c r="G8" s="579">
        <v>7</v>
      </c>
      <c r="H8" s="579">
        <v>8</v>
      </c>
      <c r="I8" s="579">
        <v>9</v>
      </c>
      <c r="J8" s="579">
        <v>10</v>
      </c>
      <c r="K8" s="579">
        <v>11</v>
      </c>
      <c r="L8" s="579">
        <v>12</v>
      </c>
      <c r="M8" s="579">
        <v>13</v>
      </c>
      <c r="N8" s="579">
        <v>14</v>
      </c>
      <c r="O8" s="579">
        <v>15</v>
      </c>
      <c r="P8" s="579">
        <v>16</v>
      </c>
      <c r="Q8" s="580">
        <v>17</v>
      </c>
      <c r="R8" s="371"/>
      <c r="S8" s="372"/>
      <c r="T8" s="372"/>
      <c r="U8" s="372"/>
      <c r="V8" s="372"/>
      <c r="W8" s="372"/>
      <c r="X8" s="372"/>
      <c r="Y8" s="372"/>
      <c r="Z8" s="372"/>
      <c r="AA8" s="372"/>
      <c r="AB8" s="372"/>
      <c r="AC8" s="373"/>
      <c r="AD8" s="372"/>
      <c r="AE8" s="372"/>
    </row>
    <row r="9" spans="1:31" s="89" customFormat="1" ht="22" customHeight="1" thickTop="1" x14ac:dyDescent="0.15">
      <c r="A9" s="572"/>
      <c r="B9" s="573"/>
      <c r="C9" s="573"/>
      <c r="D9" s="573"/>
      <c r="E9" s="573"/>
      <c r="F9" s="574"/>
      <c r="G9" s="573"/>
      <c r="H9" s="575"/>
      <c r="I9" s="573"/>
      <c r="J9" s="575"/>
      <c r="K9" s="575"/>
      <c r="L9" s="575"/>
      <c r="M9" s="575"/>
      <c r="N9" s="575"/>
      <c r="O9" s="576"/>
      <c r="P9" s="575"/>
      <c r="Q9" s="577"/>
    </row>
    <row r="10" spans="1:31" s="89" customFormat="1" ht="43" customHeight="1" x14ac:dyDescent="0.15">
      <c r="A10" s="564">
        <v>1</v>
      </c>
      <c r="B10" s="440" t="s">
        <v>8</v>
      </c>
      <c r="C10" s="438"/>
      <c r="D10" s="438"/>
      <c r="E10" s="438"/>
      <c r="F10" s="438"/>
      <c r="G10" s="438"/>
      <c r="H10" s="441"/>
      <c r="I10" s="438"/>
      <c r="J10" s="441"/>
      <c r="K10" s="441"/>
      <c r="L10" s="441"/>
      <c r="M10" s="441"/>
      <c r="N10" s="441"/>
      <c r="O10" s="442"/>
      <c r="P10" s="439"/>
      <c r="Q10" s="563"/>
    </row>
    <row r="11" spans="1:31" s="89" customFormat="1" ht="43" customHeight="1" x14ac:dyDescent="0.15">
      <c r="A11" s="564" t="s">
        <v>317</v>
      </c>
      <c r="B11" s="440" t="s">
        <v>820</v>
      </c>
      <c r="C11" s="438"/>
      <c r="D11" s="438"/>
      <c r="E11" s="438"/>
      <c r="F11" s="438"/>
      <c r="G11" s="438"/>
      <c r="H11" s="441"/>
      <c r="I11" s="438"/>
      <c r="J11" s="441"/>
      <c r="K11" s="441"/>
      <c r="L11" s="441"/>
      <c r="M11" s="441"/>
      <c r="N11" s="441"/>
      <c r="O11" s="443">
        <f>O12+O14+O18+O29</f>
        <v>584841852.10140896</v>
      </c>
      <c r="P11" s="439"/>
      <c r="Q11" s="563"/>
      <c r="W11" s="248" t="e">
        <f>W14+#REF!</f>
        <v>#REF!</v>
      </c>
      <c r="X11" s="249"/>
      <c r="Y11" s="248" t="e">
        <f>Y14+#REF!</f>
        <v>#REF!</v>
      </c>
      <c r="Z11" s="248" t="e">
        <f>Z14+#REF!</f>
        <v>#REF!</v>
      </c>
      <c r="AA11" s="248" t="e">
        <f>AA14+#REF!</f>
        <v>#REF!</v>
      </c>
      <c r="AB11" s="248" t="e">
        <f>AB14+#REF!</f>
        <v>#REF!</v>
      </c>
      <c r="AC11" s="249"/>
      <c r="AD11" s="248" t="e">
        <f>AD14+#REF!</f>
        <v>#REF!</v>
      </c>
      <c r="AE11" s="248" t="e">
        <f>W11+Y11+Z11+AA11+AB11</f>
        <v>#REF!</v>
      </c>
    </row>
    <row r="12" spans="1:31" s="89" customFormat="1" ht="43" customHeight="1" x14ac:dyDescent="0.15">
      <c r="A12" s="564" t="s">
        <v>318</v>
      </c>
      <c r="B12" s="440" t="s">
        <v>821</v>
      </c>
      <c r="C12" s="444" t="s">
        <v>11</v>
      </c>
      <c r="D12" s="441"/>
      <c r="E12" s="438"/>
      <c r="F12" s="438"/>
      <c r="G12" s="438"/>
      <c r="H12" s="441"/>
      <c r="I12" s="438"/>
      <c r="J12" s="441"/>
      <c r="K12" s="441"/>
      <c r="L12" s="441"/>
      <c r="M12" s="441"/>
      <c r="N12" s="441"/>
      <c r="O12" s="442"/>
      <c r="P12" s="439"/>
      <c r="Q12" s="563"/>
    </row>
    <row r="13" spans="1:31" s="89" customFormat="1" ht="43" customHeight="1" x14ac:dyDescent="0.15">
      <c r="A13" s="564"/>
      <c r="B13" s="440" t="s">
        <v>495</v>
      </c>
      <c r="C13" s="438"/>
      <c r="D13" s="438"/>
      <c r="E13" s="438"/>
      <c r="F13" s="438"/>
      <c r="G13" s="438"/>
      <c r="H13" s="441"/>
      <c r="I13" s="438"/>
      <c r="J13" s="441"/>
      <c r="K13" s="441"/>
      <c r="L13" s="441"/>
      <c r="M13" s="441"/>
      <c r="N13" s="441"/>
      <c r="O13" s="442"/>
      <c r="P13" s="439"/>
      <c r="Q13" s="563"/>
    </row>
    <row r="14" spans="1:31" s="89" customFormat="1" ht="43" customHeight="1" x14ac:dyDescent="0.3">
      <c r="A14" s="564" t="s">
        <v>319</v>
      </c>
      <c r="B14" s="440" t="s">
        <v>822</v>
      </c>
      <c r="C14" s="438"/>
      <c r="D14" s="441"/>
      <c r="E14" s="438"/>
      <c r="F14" s="438"/>
      <c r="G14" s="438"/>
      <c r="H14" s="441"/>
      <c r="I14" s="438"/>
      <c r="J14" s="441"/>
      <c r="K14" s="441"/>
      <c r="L14" s="441"/>
      <c r="M14" s="441"/>
      <c r="N14" s="441"/>
      <c r="O14" s="443">
        <f>SUM(O15:O16)</f>
        <v>37755694.006309152</v>
      </c>
      <c r="P14" s="439"/>
      <c r="Q14" s="563"/>
      <c r="W14" s="206">
        <f>SUM(W15:W16)</f>
        <v>242999.8</v>
      </c>
      <c r="X14" s="207"/>
      <c r="Y14" s="206">
        <f t="shared" ref="Y14:AB14" si="0">SUM(Y15:Y16)</f>
        <v>1096522.6002103048</v>
      </c>
      <c r="Z14" s="206">
        <f t="shared" si="0"/>
        <v>1096522.6002103048</v>
      </c>
      <c r="AA14" s="206">
        <f t="shared" si="0"/>
        <v>1096522.6002103048</v>
      </c>
      <c r="AB14" s="206">
        <f t="shared" si="0"/>
        <v>1096522.6002103048</v>
      </c>
      <c r="AC14" s="207"/>
      <c r="AD14" s="206">
        <f>SUM(AD15:AD16)</f>
        <v>33126603.80546793</v>
      </c>
      <c r="AE14" s="206">
        <f>SUM(AE15:AE16)</f>
        <v>4629090.2008412201</v>
      </c>
    </row>
    <row r="15" spans="1:31" s="151" customFormat="1" ht="43" customHeight="1" x14ac:dyDescent="0.15">
      <c r="A15" s="565" t="s">
        <v>735</v>
      </c>
      <c r="B15" s="445" t="s">
        <v>618</v>
      </c>
      <c r="C15" s="446" t="s">
        <v>890</v>
      </c>
      <c r="D15" s="446"/>
      <c r="E15" s="438"/>
      <c r="F15" s="438"/>
      <c r="G15" s="438"/>
      <c r="H15" s="441"/>
      <c r="I15" s="438"/>
      <c r="J15" s="441">
        <v>2012</v>
      </c>
      <c r="K15" s="441"/>
      <c r="L15" s="441"/>
      <c r="M15" s="441"/>
      <c r="N15" s="441" t="s">
        <v>25</v>
      </c>
      <c r="O15" s="442">
        <v>12150000</v>
      </c>
      <c r="P15" s="441"/>
      <c r="Q15" s="566" t="s">
        <v>475</v>
      </c>
      <c r="R15" s="126" t="str">
        <f>A15</f>
        <v>4.14.01</v>
      </c>
      <c r="S15" s="126" t="str">
        <f t="shared" ref="S15:S16" si="1">VLOOKUP(R15,kelompok,2,0)</f>
        <v>Bangunan Air Irigasi</v>
      </c>
      <c r="T15" s="126">
        <f t="shared" ref="T15:T16" si="2">VLOOKUP(R15,MASAMANFAAT,4,0)</f>
        <v>50</v>
      </c>
      <c r="U15" s="127">
        <f>(O15-10)/T15</f>
        <v>242999.8</v>
      </c>
      <c r="V15" s="109">
        <f>2013-AC15</f>
        <v>1</v>
      </c>
      <c r="W15" s="127">
        <f>IF(V15&gt;T15,O15-10,U15*V15)</f>
        <v>242999.8</v>
      </c>
      <c r="X15" s="127">
        <f>2014-AC15</f>
        <v>2</v>
      </c>
      <c r="Y15" s="127">
        <f>IF(O15-10=W15,0,U15)</f>
        <v>242999.8</v>
      </c>
      <c r="Z15" s="109">
        <f>IF(O15-10=W15+Y15,0,U15)</f>
        <v>242999.8</v>
      </c>
      <c r="AA15" s="109">
        <f>IF(O15-10=W15+Y15+Z15,0,U15)</f>
        <v>242999.8</v>
      </c>
      <c r="AB15" s="109">
        <f>IF(O15-10=W15+Y15+Z15+AA15,0,U15)</f>
        <v>242999.8</v>
      </c>
      <c r="AC15" s="128">
        <f>J15</f>
        <v>2012</v>
      </c>
      <c r="AD15" s="129">
        <f>O15-(Y15+Z15+W15+AA15+AB15)</f>
        <v>10935001</v>
      </c>
      <c r="AE15" s="122">
        <f t="shared" ref="AE15:AE16" si="3">W15+Y15+Z15+AA15+AB15</f>
        <v>1214999</v>
      </c>
    </row>
    <row r="16" spans="1:31" s="89" customFormat="1" ht="43" customHeight="1" x14ac:dyDescent="0.15">
      <c r="A16" s="567" t="s">
        <v>734</v>
      </c>
      <c r="B16" s="445" t="s">
        <v>856</v>
      </c>
      <c r="C16" s="446" t="s">
        <v>891</v>
      </c>
      <c r="D16" s="446" t="s">
        <v>353</v>
      </c>
      <c r="E16" s="438"/>
      <c r="F16" s="438"/>
      <c r="G16" s="438"/>
      <c r="H16" s="441"/>
      <c r="I16" s="438"/>
      <c r="J16" s="441">
        <v>2013</v>
      </c>
      <c r="K16" s="441"/>
      <c r="L16" s="441"/>
      <c r="M16" s="441"/>
      <c r="N16" s="441" t="s">
        <v>25</v>
      </c>
      <c r="O16" s="442">
        <v>25605694.006309148</v>
      </c>
      <c r="P16" s="439" t="s">
        <v>26</v>
      </c>
      <c r="Q16" s="566"/>
      <c r="R16" s="126" t="str">
        <f>A16</f>
        <v>4.14.05</v>
      </c>
      <c r="S16" s="126" t="str">
        <f t="shared" si="1"/>
        <v>BANGUNAN PENGEMBANGAN SUMBER AIR DAN AIR TNH</v>
      </c>
      <c r="T16" s="126">
        <f t="shared" si="2"/>
        <v>30</v>
      </c>
      <c r="U16" s="127">
        <f>(O16-10)/T16</f>
        <v>853522.80021030491</v>
      </c>
      <c r="V16" s="109">
        <f>2013-AC16</f>
        <v>0</v>
      </c>
      <c r="W16" s="127">
        <f>IF(V16&gt;T16,O16-10,U16*V16)</f>
        <v>0</v>
      </c>
      <c r="X16" s="127">
        <f>2014-AC16</f>
        <v>1</v>
      </c>
      <c r="Y16" s="127">
        <f>IF(O16-10=W16,0,U16)</f>
        <v>853522.80021030491</v>
      </c>
      <c r="Z16" s="109">
        <f>IF(O16-10=W16+Y16,0,U16)</f>
        <v>853522.80021030491</v>
      </c>
      <c r="AA16" s="109">
        <f>IF(O16-10=W16+Y16+Z16,0,U16)</f>
        <v>853522.80021030491</v>
      </c>
      <c r="AB16" s="109">
        <f>IF(O16-10=W16+Y16+Z16+AA16,0,U16)</f>
        <v>853522.80021030491</v>
      </c>
      <c r="AC16" s="128">
        <f>J16</f>
        <v>2013</v>
      </c>
      <c r="AD16" s="129">
        <f>O16-(Y16+Z16+W16+AA16+AB16)</f>
        <v>22191602.80546793</v>
      </c>
      <c r="AE16" s="122">
        <f t="shared" si="3"/>
        <v>3414091.2008412196</v>
      </c>
    </row>
    <row r="17" spans="1:17" s="89" customFormat="1" ht="43" customHeight="1" x14ac:dyDescent="0.15">
      <c r="A17" s="567"/>
      <c r="B17" s="445"/>
      <c r="C17" s="446"/>
      <c r="D17" s="446"/>
      <c r="E17" s="438"/>
      <c r="F17" s="438"/>
      <c r="G17" s="438"/>
      <c r="H17" s="441"/>
      <c r="I17" s="438"/>
      <c r="J17" s="441"/>
      <c r="K17" s="441"/>
      <c r="L17" s="441"/>
      <c r="M17" s="441"/>
      <c r="N17" s="441"/>
      <c r="O17" s="442"/>
      <c r="P17" s="439"/>
      <c r="Q17" s="566"/>
    </row>
    <row r="18" spans="1:17" s="89" customFormat="1" ht="43" customHeight="1" x14ac:dyDescent="0.15">
      <c r="A18" s="564" t="s">
        <v>320</v>
      </c>
      <c r="B18" s="440" t="s">
        <v>854</v>
      </c>
      <c r="C18" s="444"/>
      <c r="D18" s="441"/>
      <c r="E18" s="438"/>
      <c r="F18" s="438"/>
      <c r="G18" s="438"/>
      <c r="H18" s="441"/>
      <c r="I18" s="438"/>
      <c r="J18" s="441"/>
      <c r="K18" s="441"/>
      <c r="L18" s="441"/>
      <c r="M18" s="441"/>
      <c r="N18" s="441"/>
      <c r="O18" s="443">
        <f>SUM(O19:O27)</f>
        <v>547086158.09509981</v>
      </c>
      <c r="P18" s="439"/>
      <c r="Q18" s="566"/>
    </row>
    <row r="19" spans="1:17" s="89" customFormat="1" ht="43" customHeight="1" x14ac:dyDescent="0.15">
      <c r="A19" s="565" t="s">
        <v>736</v>
      </c>
      <c r="B19" s="445" t="s">
        <v>619</v>
      </c>
      <c r="C19" s="438" t="s">
        <v>894</v>
      </c>
      <c r="D19" s="441" t="s">
        <v>353</v>
      </c>
      <c r="E19" s="438" t="s">
        <v>313</v>
      </c>
      <c r="F19" s="438">
        <v>150</v>
      </c>
      <c r="G19" s="438">
        <v>1.4</v>
      </c>
      <c r="H19" s="441">
        <v>210</v>
      </c>
      <c r="I19" s="438" t="s">
        <v>622</v>
      </c>
      <c r="J19" s="447">
        <v>2007</v>
      </c>
      <c r="K19" s="236"/>
      <c r="L19" s="441"/>
      <c r="M19" s="441"/>
      <c r="N19" s="441" t="s">
        <v>25</v>
      </c>
      <c r="O19" s="442">
        <v>59701819.053074799</v>
      </c>
      <c r="P19" s="439"/>
      <c r="Q19" s="566" t="s">
        <v>475</v>
      </c>
    </row>
    <row r="20" spans="1:17" s="89" customFormat="1" ht="43" customHeight="1" x14ac:dyDescent="0.15">
      <c r="A20" s="565" t="s">
        <v>736</v>
      </c>
      <c r="B20" s="445" t="s">
        <v>619</v>
      </c>
      <c r="C20" s="438" t="s">
        <v>894</v>
      </c>
      <c r="D20" s="441" t="s">
        <v>353</v>
      </c>
      <c r="E20" s="438" t="s">
        <v>313</v>
      </c>
      <c r="F20" s="438">
        <v>100</v>
      </c>
      <c r="G20" s="438">
        <v>1.4</v>
      </c>
      <c r="H20" s="441">
        <v>140</v>
      </c>
      <c r="I20" s="438" t="s">
        <v>623</v>
      </c>
      <c r="J20" s="447">
        <v>2007</v>
      </c>
      <c r="K20" s="236"/>
      <c r="L20" s="441"/>
      <c r="M20" s="441"/>
      <c r="N20" s="441" t="s">
        <v>25</v>
      </c>
      <c r="O20" s="442">
        <v>40407322.540152147</v>
      </c>
      <c r="P20" s="439"/>
      <c r="Q20" s="566" t="s">
        <v>475</v>
      </c>
    </row>
    <row r="21" spans="1:17" s="89" customFormat="1" ht="43" customHeight="1" x14ac:dyDescent="0.15">
      <c r="A21" s="565" t="s">
        <v>736</v>
      </c>
      <c r="B21" s="445" t="s">
        <v>619</v>
      </c>
      <c r="C21" s="438" t="s">
        <v>894</v>
      </c>
      <c r="D21" s="441" t="s">
        <v>353</v>
      </c>
      <c r="E21" s="438" t="s">
        <v>313</v>
      </c>
      <c r="F21" s="438">
        <v>200</v>
      </c>
      <c r="G21" s="438">
        <v>1.4</v>
      </c>
      <c r="H21" s="441">
        <v>280</v>
      </c>
      <c r="I21" s="438" t="s">
        <v>624</v>
      </c>
      <c r="J21" s="447">
        <v>2007</v>
      </c>
      <c r="K21" s="236"/>
      <c r="L21" s="441"/>
      <c r="M21" s="441"/>
      <c r="N21" s="441" t="s">
        <v>25</v>
      </c>
      <c r="O21" s="442">
        <v>75258638.23103337</v>
      </c>
      <c r="P21" s="439"/>
      <c r="Q21" s="566" t="s">
        <v>475</v>
      </c>
    </row>
    <row r="22" spans="1:17" s="89" customFormat="1" ht="43" customHeight="1" x14ac:dyDescent="0.15">
      <c r="A22" s="565" t="s">
        <v>736</v>
      </c>
      <c r="B22" s="445" t="s">
        <v>619</v>
      </c>
      <c r="C22" s="438" t="s">
        <v>894</v>
      </c>
      <c r="D22" s="441" t="s">
        <v>353</v>
      </c>
      <c r="E22" s="438" t="s">
        <v>313</v>
      </c>
      <c r="F22" s="438">
        <v>250</v>
      </c>
      <c r="G22" s="438">
        <v>1.4</v>
      </c>
      <c r="H22" s="441">
        <v>350</v>
      </c>
      <c r="I22" s="438" t="s">
        <v>625</v>
      </c>
      <c r="J22" s="447">
        <v>2007</v>
      </c>
      <c r="K22" s="236"/>
      <c r="L22" s="441"/>
      <c r="M22" s="441"/>
      <c r="N22" s="441" t="s">
        <v>25</v>
      </c>
      <c r="O22" s="442">
        <v>98765598.118766889</v>
      </c>
      <c r="P22" s="439"/>
      <c r="Q22" s="566" t="s">
        <v>475</v>
      </c>
    </row>
    <row r="23" spans="1:17" s="89" customFormat="1" ht="43" customHeight="1" x14ac:dyDescent="0.15">
      <c r="A23" s="565" t="s">
        <v>736</v>
      </c>
      <c r="B23" s="445" t="s">
        <v>619</v>
      </c>
      <c r="C23" s="438" t="s">
        <v>894</v>
      </c>
      <c r="D23" s="441" t="s">
        <v>353</v>
      </c>
      <c r="E23" s="438" t="s">
        <v>313</v>
      </c>
      <c r="F23" s="438">
        <v>300</v>
      </c>
      <c r="G23" s="438">
        <v>1.4</v>
      </c>
      <c r="H23" s="441">
        <v>420</v>
      </c>
      <c r="I23" s="438" t="s">
        <v>626</v>
      </c>
      <c r="J23" s="447">
        <v>2007</v>
      </c>
      <c r="K23" s="236"/>
      <c r="L23" s="441"/>
      <c r="M23" s="441"/>
      <c r="N23" s="441" t="s">
        <v>25</v>
      </c>
      <c r="O23" s="442">
        <v>83605780.884765312</v>
      </c>
      <c r="P23" s="439"/>
      <c r="Q23" s="566" t="s">
        <v>475</v>
      </c>
    </row>
    <row r="24" spans="1:17" s="89" customFormat="1" ht="43" customHeight="1" x14ac:dyDescent="0.15">
      <c r="A24" s="565" t="s">
        <v>736</v>
      </c>
      <c r="B24" s="445" t="s">
        <v>619</v>
      </c>
      <c r="C24" s="438" t="s">
        <v>894</v>
      </c>
      <c r="D24" s="441" t="s">
        <v>353</v>
      </c>
      <c r="E24" s="438" t="s">
        <v>313</v>
      </c>
      <c r="F24" s="438">
        <v>200</v>
      </c>
      <c r="G24" s="438">
        <v>1.4</v>
      </c>
      <c r="H24" s="441">
        <v>280</v>
      </c>
      <c r="I24" s="438" t="s">
        <v>627</v>
      </c>
      <c r="J24" s="447">
        <v>2007</v>
      </c>
      <c r="K24" s="236"/>
      <c r="L24" s="441"/>
      <c r="M24" s="441"/>
      <c r="N24" s="441" t="s">
        <v>25</v>
      </c>
      <c r="O24" s="442">
        <v>58285138.324817069</v>
      </c>
      <c r="P24" s="439"/>
      <c r="Q24" s="566" t="s">
        <v>475</v>
      </c>
    </row>
    <row r="25" spans="1:17" s="89" customFormat="1" ht="43" customHeight="1" x14ac:dyDescent="0.15">
      <c r="A25" s="565" t="s">
        <v>736</v>
      </c>
      <c r="B25" s="445" t="s">
        <v>619</v>
      </c>
      <c r="C25" s="438" t="s">
        <v>894</v>
      </c>
      <c r="D25" s="441" t="s">
        <v>353</v>
      </c>
      <c r="E25" s="438" t="s">
        <v>313</v>
      </c>
      <c r="F25" s="438" t="s">
        <v>172</v>
      </c>
      <c r="G25" s="438">
        <v>1.4</v>
      </c>
      <c r="H25" s="441"/>
      <c r="I25" s="438" t="s">
        <v>628</v>
      </c>
      <c r="J25" s="447">
        <v>2007</v>
      </c>
      <c r="K25" s="236"/>
      <c r="L25" s="441"/>
      <c r="M25" s="441"/>
      <c r="N25" s="441" t="s">
        <v>25</v>
      </c>
      <c r="O25" s="442">
        <v>66299324.640818141</v>
      </c>
      <c r="P25" s="439"/>
      <c r="Q25" s="566" t="s">
        <v>475</v>
      </c>
    </row>
    <row r="26" spans="1:17" s="89" customFormat="1" ht="73" customHeight="1" x14ac:dyDescent="0.15">
      <c r="A26" s="565" t="s">
        <v>736</v>
      </c>
      <c r="B26" s="445" t="s">
        <v>620</v>
      </c>
      <c r="C26" s="438" t="s">
        <v>892</v>
      </c>
      <c r="D26" s="441" t="s">
        <v>353</v>
      </c>
      <c r="E26" s="438" t="s">
        <v>313</v>
      </c>
      <c r="F26" s="438"/>
      <c r="G26" s="438"/>
      <c r="H26" s="441"/>
      <c r="I26" s="438" t="s">
        <v>629</v>
      </c>
      <c r="J26" s="447">
        <v>2009</v>
      </c>
      <c r="K26" s="236"/>
      <c r="L26" s="441"/>
      <c r="M26" s="441"/>
      <c r="N26" s="441" t="s">
        <v>25</v>
      </c>
      <c r="O26" s="442">
        <v>46504536.301672108</v>
      </c>
      <c r="P26" s="439"/>
      <c r="Q26" s="568" t="s">
        <v>620</v>
      </c>
    </row>
    <row r="27" spans="1:17" s="89" customFormat="1" ht="73" customHeight="1" x14ac:dyDescent="0.15">
      <c r="A27" s="565" t="s">
        <v>736</v>
      </c>
      <c r="B27" s="445" t="s">
        <v>621</v>
      </c>
      <c r="C27" s="438" t="s">
        <v>895</v>
      </c>
      <c r="D27" s="441" t="s">
        <v>353</v>
      </c>
      <c r="E27" s="438" t="s">
        <v>172</v>
      </c>
      <c r="F27" s="438"/>
      <c r="G27" s="438"/>
      <c r="H27" s="441"/>
      <c r="I27" s="438" t="s">
        <v>630</v>
      </c>
      <c r="J27" s="447">
        <v>2010</v>
      </c>
      <c r="K27" s="236"/>
      <c r="L27" s="441"/>
      <c r="M27" s="441"/>
      <c r="N27" s="441" t="s">
        <v>25</v>
      </c>
      <c r="O27" s="442">
        <v>18258000</v>
      </c>
      <c r="P27" s="439"/>
      <c r="Q27" s="568" t="s">
        <v>621</v>
      </c>
    </row>
    <row r="28" spans="1:17" s="89" customFormat="1" ht="43" customHeight="1" x14ac:dyDescent="0.15">
      <c r="A28" s="564"/>
      <c r="B28" s="440"/>
      <c r="C28" s="438"/>
      <c r="D28" s="438"/>
      <c r="E28" s="438"/>
      <c r="F28" s="438"/>
      <c r="G28" s="438"/>
      <c r="H28" s="441"/>
      <c r="I28" s="438"/>
      <c r="J28" s="441"/>
      <c r="K28" s="441"/>
      <c r="L28" s="441"/>
      <c r="M28" s="441"/>
      <c r="N28" s="441"/>
      <c r="O28" s="442"/>
      <c r="P28" s="439"/>
      <c r="Q28" s="566"/>
    </row>
    <row r="29" spans="1:17" s="89" customFormat="1" ht="43" customHeight="1" x14ac:dyDescent="0.15">
      <c r="A29" s="564" t="s">
        <v>321</v>
      </c>
      <c r="B29" s="440" t="s">
        <v>853</v>
      </c>
      <c r="C29" s="444" t="s">
        <v>11</v>
      </c>
      <c r="D29" s="441"/>
      <c r="E29" s="438"/>
      <c r="F29" s="438"/>
      <c r="G29" s="438"/>
      <c r="H29" s="441"/>
      <c r="I29" s="438"/>
      <c r="J29" s="441"/>
      <c r="K29" s="441"/>
      <c r="L29" s="441"/>
      <c r="M29" s="441"/>
      <c r="N29" s="441"/>
      <c r="O29" s="443">
        <v>0</v>
      </c>
      <c r="P29" s="448">
        <v>547086158.09510005</v>
      </c>
      <c r="Q29" s="569"/>
    </row>
    <row r="30" spans="1:17" s="89" customFormat="1" ht="43" customHeight="1" thickBot="1" x14ac:dyDescent="0.2">
      <c r="A30" s="570"/>
      <c r="B30" s="449"/>
      <c r="C30" s="449"/>
      <c r="D30" s="449"/>
      <c r="E30" s="449"/>
      <c r="F30" s="450"/>
      <c r="G30" s="449"/>
      <c r="H30" s="451"/>
      <c r="I30" s="449"/>
      <c r="J30" s="451"/>
      <c r="K30" s="451"/>
      <c r="L30" s="451"/>
      <c r="M30" s="451"/>
      <c r="N30" s="451"/>
      <c r="O30" s="452"/>
      <c r="P30" s="451"/>
      <c r="Q30" s="571"/>
    </row>
    <row r="31" spans="1:17" s="89" customFormat="1" ht="14" x14ac:dyDescent="0.15">
      <c r="A31" s="141"/>
      <c r="B31" s="141"/>
      <c r="C31" s="141"/>
      <c r="D31" s="141"/>
      <c r="E31" s="141"/>
      <c r="F31" s="435"/>
      <c r="G31" s="141"/>
      <c r="H31" s="147"/>
      <c r="I31" s="141"/>
      <c r="J31" s="147"/>
      <c r="K31" s="147"/>
      <c r="L31" s="147"/>
      <c r="M31" s="147"/>
      <c r="N31" s="147"/>
      <c r="O31" s="436"/>
      <c r="P31" s="147"/>
      <c r="Q31" s="141"/>
    </row>
    <row r="32" spans="1:17" s="485" customFormat="1" ht="14" x14ac:dyDescent="0.15">
      <c r="A32" s="484"/>
      <c r="B32" s="484"/>
      <c r="C32" s="484"/>
      <c r="D32" s="484"/>
      <c r="E32" s="484"/>
      <c r="F32" s="497"/>
      <c r="G32" s="484"/>
      <c r="H32" s="483"/>
      <c r="I32" s="484"/>
      <c r="J32" s="483"/>
      <c r="K32" s="483"/>
      <c r="L32" s="483"/>
      <c r="M32" s="483"/>
      <c r="N32" s="484"/>
      <c r="O32" s="498"/>
      <c r="P32" s="484"/>
      <c r="Q32" s="484"/>
    </row>
    <row r="33" spans="1:17" s="485" customFormat="1" ht="16" customHeight="1" x14ac:dyDescent="0.15">
      <c r="A33" s="484"/>
      <c r="B33" s="500" t="s">
        <v>855</v>
      </c>
      <c r="C33" s="500"/>
      <c r="D33" s="500"/>
      <c r="E33" s="500"/>
      <c r="F33" s="500"/>
      <c r="G33" s="500"/>
      <c r="H33" s="499"/>
      <c r="I33" s="500"/>
      <c r="J33" s="500"/>
      <c r="K33" s="500"/>
      <c r="L33" s="500"/>
      <c r="M33" s="500" t="s">
        <v>920</v>
      </c>
      <c r="N33" s="500"/>
      <c r="O33" s="500"/>
      <c r="P33" s="500"/>
      <c r="Q33" s="501"/>
    </row>
    <row r="34" spans="1:17" s="485" customFormat="1" ht="16" customHeight="1" x14ac:dyDescent="0.15">
      <c r="A34" s="642" t="s">
        <v>855</v>
      </c>
      <c r="B34" s="642"/>
      <c r="C34" s="642"/>
      <c r="D34" s="642"/>
      <c r="E34" s="642"/>
      <c r="F34" s="642"/>
      <c r="G34" s="361"/>
      <c r="H34" s="369"/>
      <c r="I34" s="642" t="s">
        <v>1081</v>
      </c>
      <c r="J34" s="642"/>
      <c r="K34" s="642"/>
      <c r="L34" s="642"/>
      <c r="M34" s="642"/>
      <c r="N34" s="642"/>
      <c r="O34" s="642"/>
      <c r="P34" s="642"/>
      <c r="Q34" s="642"/>
    </row>
    <row r="35" spans="1:17" s="485" customFormat="1" ht="16" customHeight="1" x14ac:dyDescent="0.15">
      <c r="A35" s="642" t="s">
        <v>862</v>
      </c>
      <c r="B35" s="642"/>
      <c r="C35" s="642"/>
      <c r="D35" s="642"/>
      <c r="E35" s="642"/>
      <c r="F35" s="642"/>
      <c r="G35" s="361"/>
      <c r="H35" s="359"/>
      <c r="I35" s="359"/>
      <c r="J35" s="359"/>
      <c r="K35" s="359"/>
      <c r="L35" s="359"/>
      <c r="M35" s="362"/>
      <c r="N35" s="500"/>
      <c r="O35" s="500"/>
      <c r="P35" s="500"/>
      <c r="Q35" s="501"/>
    </row>
    <row r="36" spans="1:17" s="485" customFormat="1" ht="16" customHeight="1" x14ac:dyDescent="0.15">
      <c r="A36" s="642" t="s">
        <v>330</v>
      </c>
      <c r="B36" s="642"/>
      <c r="C36" s="642"/>
      <c r="D36" s="642"/>
      <c r="E36" s="642"/>
      <c r="F36" s="642"/>
      <c r="G36" s="361"/>
      <c r="H36" s="369"/>
      <c r="I36" s="642" t="s">
        <v>36</v>
      </c>
      <c r="J36" s="642"/>
      <c r="K36" s="642"/>
      <c r="L36" s="642"/>
      <c r="M36" s="642"/>
      <c r="N36" s="642"/>
      <c r="O36" s="642"/>
      <c r="P36" s="642"/>
      <c r="Q36" s="642"/>
    </row>
    <row r="37" spans="1:17" s="485" customFormat="1" ht="16" customHeight="1" x14ac:dyDescent="0.15">
      <c r="A37" s="360"/>
      <c r="B37" s="549"/>
      <c r="C37" s="549"/>
      <c r="D37" s="549"/>
      <c r="E37" s="360"/>
      <c r="F37" s="360"/>
      <c r="G37" s="361"/>
      <c r="H37" s="549"/>
      <c r="I37" s="549"/>
      <c r="J37" s="549"/>
      <c r="K37" s="549"/>
      <c r="L37" s="549"/>
      <c r="M37" s="364"/>
      <c r="N37" s="504"/>
      <c r="O37" s="499"/>
      <c r="P37" s="483"/>
      <c r="Q37" s="483"/>
    </row>
    <row r="38" spans="1:17" s="485" customFormat="1" ht="16" customHeight="1" x14ac:dyDescent="0.15">
      <c r="A38" s="360"/>
      <c r="B38" s="549"/>
      <c r="C38" s="549"/>
      <c r="D38" s="549"/>
      <c r="E38" s="360"/>
      <c r="F38" s="360"/>
      <c r="G38" s="361"/>
      <c r="H38" s="549"/>
      <c r="I38" s="549"/>
      <c r="J38" s="549"/>
      <c r="K38" s="549"/>
      <c r="L38" s="549"/>
      <c r="M38" s="364"/>
      <c r="N38" s="504"/>
      <c r="O38" s="499"/>
      <c r="P38" s="483"/>
      <c r="Q38" s="483"/>
    </row>
    <row r="39" spans="1:17" s="485" customFormat="1" ht="16" customHeight="1" x14ac:dyDescent="0.15">
      <c r="A39" s="366"/>
      <c r="B39" s="360"/>
      <c r="C39" s="360"/>
      <c r="D39" s="360"/>
      <c r="E39" s="360"/>
      <c r="F39" s="360"/>
      <c r="G39" s="361"/>
      <c r="H39" s="360"/>
      <c r="I39" s="360"/>
      <c r="J39" s="360"/>
      <c r="K39" s="360"/>
      <c r="L39" s="360"/>
      <c r="M39" s="367"/>
      <c r="N39" s="502"/>
      <c r="O39" s="503"/>
      <c r="P39" s="483"/>
      <c r="Q39" s="484"/>
    </row>
    <row r="40" spans="1:17" s="485" customFormat="1" ht="16" customHeight="1" x14ac:dyDescent="0.15">
      <c r="A40" s="360"/>
      <c r="B40" s="360"/>
      <c r="C40" s="360"/>
      <c r="D40" s="360"/>
      <c r="E40" s="360"/>
      <c r="F40" s="360"/>
      <c r="G40" s="359"/>
      <c r="H40" s="366"/>
      <c r="I40" s="366"/>
      <c r="J40" s="366"/>
      <c r="K40" s="366"/>
      <c r="L40" s="366"/>
      <c r="M40" s="363"/>
      <c r="N40" s="505"/>
      <c r="O40" s="505"/>
      <c r="P40" s="505"/>
      <c r="Q40" s="506"/>
    </row>
    <row r="41" spans="1:17" s="485" customFormat="1" ht="16" customHeight="1" x14ac:dyDescent="0.15">
      <c r="A41" s="655" t="s">
        <v>922</v>
      </c>
      <c r="B41" s="655"/>
      <c r="C41" s="655"/>
      <c r="D41" s="655"/>
      <c r="E41" s="655"/>
      <c r="F41" s="655"/>
      <c r="G41" s="359"/>
      <c r="H41" s="370"/>
      <c r="I41" s="655" t="s">
        <v>331</v>
      </c>
      <c r="J41" s="655"/>
      <c r="K41" s="655"/>
      <c r="L41" s="655"/>
      <c r="M41" s="655"/>
      <c r="N41" s="655"/>
      <c r="O41" s="655"/>
      <c r="P41" s="655"/>
      <c r="Q41" s="655"/>
    </row>
    <row r="42" spans="1:17" s="485" customFormat="1" ht="16" customHeight="1" x14ac:dyDescent="0.15">
      <c r="A42" s="642" t="s">
        <v>923</v>
      </c>
      <c r="B42" s="642"/>
      <c r="C42" s="642"/>
      <c r="D42" s="642"/>
      <c r="E42" s="642"/>
      <c r="F42" s="642"/>
      <c r="G42" s="359"/>
      <c r="H42" s="369"/>
      <c r="I42" s="642" t="s">
        <v>332</v>
      </c>
      <c r="J42" s="642"/>
      <c r="K42" s="642"/>
      <c r="L42" s="642"/>
      <c r="M42" s="642"/>
      <c r="N42" s="642"/>
      <c r="O42" s="642"/>
      <c r="P42" s="642"/>
      <c r="Q42" s="642"/>
    </row>
    <row r="43" spans="1:17" s="485" customFormat="1" ht="16" customHeight="1" x14ac:dyDescent="0.15">
      <c r="B43" s="507"/>
      <c r="O43" s="508"/>
    </row>
    <row r="44" spans="1:17" s="89" customFormat="1" ht="16" customHeight="1" x14ac:dyDescent="0.15">
      <c r="B44" s="153"/>
      <c r="O44" s="309"/>
    </row>
    <row r="45" spans="1:17" s="318" customFormat="1" ht="16" customHeight="1" x14ac:dyDescent="0.2">
      <c r="A45" s="29"/>
      <c r="B45" s="453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454"/>
      <c r="P45" s="29"/>
      <c r="Q45" s="29"/>
    </row>
    <row r="46" spans="1:17" ht="16" customHeight="1" x14ac:dyDescent="0.2"/>
  </sheetData>
  <mergeCells count="46">
    <mergeCell ref="H5:H7"/>
    <mergeCell ref="I5:I7"/>
    <mergeCell ref="J5:K5"/>
    <mergeCell ref="L5:L7"/>
    <mergeCell ref="V6:V7"/>
    <mergeCell ref="W6:W7"/>
    <mergeCell ref="M5:M7"/>
    <mergeCell ref="N5:N7"/>
    <mergeCell ref="K6:K7"/>
    <mergeCell ref="Q5:Q7"/>
    <mergeCell ref="C6:C7"/>
    <mergeCell ref="D6:D7"/>
    <mergeCell ref="J6:J7"/>
    <mergeCell ref="AE6:AE7"/>
    <mergeCell ref="X6:X7"/>
    <mergeCell ref="Y6:Y7"/>
    <mergeCell ref="Z6:Z7"/>
    <mergeCell ref="AA6:AA7"/>
    <mergeCell ref="AB6:AB7"/>
    <mergeCell ref="AC6:AC7"/>
    <mergeCell ref="R6:R7"/>
    <mergeCell ref="S6:S7"/>
    <mergeCell ref="T6:T7"/>
    <mergeCell ref="U6:U7"/>
    <mergeCell ref="AD6:AD7"/>
    <mergeCell ref="I34:Q34"/>
    <mergeCell ref="I36:Q36"/>
    <mergeCell ref="I41:Q41"/>
    <mergeCell ref="I42:Q42"/>
    <mergeCell ref="A1:Q1"/>
    <mergeCell ref="A2:Q2"/>
    <mergeCell ref="P3:Q3"/>
    <mergeCell ref="M4:Q4"/>
    <mergeCell ref="A5:A7"/>
    <mergeCell ref="B5:B7"/>
    <mergeCell ref="C5:D5"/>
    <mergeCell ref="E5:E7"/>
    <mergeCell ref="F5:F7"/>
    <mergeCell ref="G5:G7"/>
    <mergeCell ref="O5:O7"/>
    <mergeCell ref="P5:P7"/>
    <mergeCell ref="A34:F34"/>
    <mergeCell ref="A35:F35"/>
    <mergeCell ref="A36:F36"/>
    <mergeCell ref="A41:F41"/>
    <mergeCell ref="A42:F42"/>
  </mergeCells>
  <phoneticPr fontId="25" type="noConversion"/>
  <printOptions horizontalCentered="1"/>
  <pageMargins left="0.25" right="0.47685039370078702" top="0.91" bottom="0.75" header="0.31" footer="0.31"/>
  <pageSetup paperSize="5" scale="55" firstPageNumber="16" orientation="landscape" useFirstPageNumber="1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33"/>
  <sheetViews>
    <sheetView view="pageBreakPreview" zoomScale="80" zoomScaleSheetLayoutView="80" workbookViewId="0">
      <selection activeCell="I18" sqref="I18"/>
    </sheetView>
  </sheetViews>
  <sheetFormatPr baseColWidth="10" defaultColWidth="8.83203125" defaultRowHeight="15" x14ac:dyDescent="0.2"/>
  <cols>
    <col min="1" max="1" width="9.6640625" customWidth="1"/>
    <col min="2" max="2" width="43.6640625" style="78" customWidth="1"/>
    <col min="3" max="3" width="20.5" customWidth="1"/>
    <col min="4" max="4" width="11" customWidth="1"/>
    <col min="5" max="5" width="12.33203125" customWidth="1"/>
    <col min="6" max="8" width="9" bestFit="1" customWidth="1"/>
    <col min="9" max="9" width="27.5" customWidth="1"/>
    <col min="10" max="11" width="9" bestFit="1" customWidth="1"/>
    <col min="12" max="12" width="11.5" customWidth="1"/>
    <col min="13" max="13" width="9" bestFit="1" customWidth="1"/>
    <col min="14" max="14" width="13.1640625" customWidth="1"/>
    <col min="15" max="15" width="18.33203125" style="310" customWidth="1"/>
    <col min="16" max="16" width="13.6640625" bestFit="1" customWidth="1"/>
    <col min="17" max="17" width="17.5" customWidth="1"/>
    <col min="18" max="20" width="14.6640625" hidden="1" customWidth="1"/>
    <col min="21" max="21" width="20.6640625" hidden="1" customWidth="1"/>
    <col min="22" max="22" width="19.6640625" hidden="1" customWidth="1"/>
    <col min="23" max="23" width="14.6640625" hidden="1" customWidth="1"/>
    <col min="24" max="24" width="18" hidden="1" customWidth="1"/>
    <col min="25" max="31" width="14.6640625" hidden="1" customWidth="1"/>
  </cols>
  <sheetData>
    <row r="1" spans="1:31" s="89" customFormat="1" ht="25" x14ac:dyDescent="0.15">
      <c r="A1" s="656" t="s">
        <v>851</v>
      </c>
      <c r="B1" s="656"/>
      <c r="C1" s="656"/>
      <c r="D1" s="656"/>
      <c r="E1" s="656"/>
      <c r="F1" s="656"/>
      <c r="G1" s="656"/>
      <c r="H1" s="656"/>
      <c r="I1" s="656"/>
      <c r="J1" s="656"/>
      <c r="K1" s="656"/>
      <c r="L1" s="656"/>
      <c r="M1" s="656"/>
      <c r="N1" s="656"/>
      <c r="O1" s="656"/>
      <c r="P1" s="656"/>
      <c r="Q1" s="656"/>
    </row>
    <row r="2" spans="1:31" s="89" customFormat="1" ht="25" x14ac:dyDescent="0.15">
      <c r="A2" s="656" t="s">
        <v>852</v>
      </c>
      <c r="B2" s="656"/>
      <c r="C2" s="656"/>
      <c r="D2" s="656"/>
      <c r="E2" s="656"/>
      <c r="F2" s="656"/>
      <c r="G2" s="656"/>
      <c r="H2" s="656"/>
      <c r="I2" s="656"/>
      <c r="J2" s="656"/>
      <c r="K2" s="656"/>
      <c r="L2" s="656"/>
      <c r="M2" s="656"/>
      <c r="N2" s="656"/>
      <c r="O2" s="656"/>
      <c r="P2" s="656"/>
      <c r="Q2" s="656"/>
    </row>
    <row r="3" spans="1:31" s="89" customFormat="1" ht="14" x14ac:dyDescent="0.15">
      <c r="A3" s="294"/>
      <c r="B3" s="294"/>
      <c r="C3" s="294"/>
      <c r="D3" s="294"/>
      <c r="E3" s="294"/>
      <c r="F3" s="150"/>
      <c r="G3" s="294"/>
      <c r="H3" s="291"/>
      <c r="I3" s="294"/>
      <c r="J3" s="291"/>
      <c r="K3" s="291"/>
      <c r="L3" s="291"/>
      <c r="M3" s="291"/>
      <c r="N3" s="291"/>
      <c r="O3" s="303"/>
      <c r="P3" s="657"/>
      <c r="Q3" s="657"/>
    </row>
    <row r="4" spans="1:31" s="89" customFormat="1" thickBot="1" x14ac:dyDescent="0.2">
      <c r="A4" s="177"/>
      <c r="B4" s="177" t="s">
        <v>381</v>
      </c>
      <c r="C4" s="177"/>
      <c r="D4" s="177"/>
      <c r="E4" s="177"/>
      <c r="F4" s="177"/>
      <c r="G4" s="177"/>
      <c r="H4" s="294"/>
      <c r="I4" s="291"/>
      <c r="J4" s="291"/>
      <c r="K4" s="291"/>
      <c r="L4" s="291"/>
      <c r="M4" s="715" t="s">
        <v>294</v>
      </c>
      <c r="N4" s="715"/>
      <c r="O4" s="715"/>
      <c r="P4" s="715"/>
      <c r="Q4" s="715"/>
    </row>
    <row r="5" spans="1:31" s="89" customFormat="1" ht="15.75" customHeight="1" thickTop="1" x14ac:dyDescent="0.15">
      <c r="A5" s="759" t="s">
        <v>340</v>
      </c>
      <c r="B5" s="750" t="s">
        <v>741</v>
      </c>
      <c r="C5" s="753" t="s">
        <v>742</v>
      </c>
      <c r="D5" s="753"/>
      <c r="E5" s="753" t="s">
        <v>817</v>
      </c>
      <c r="F5" s="750" t="s">
        <v>910</v>
      </c>
      <c r="G5" s="750" t="s">
        <v>818</v>
      </c>
      <c r="H5" s="750" t="s">
        <v>745</v>
      </c>
      <c r="I5" s="750" t="s">
        <v>911</v>
      </c>
      <c r="J5" s="753" t="s">
        <v>819</v>
      </c>
      <c r="K5" s="753"/>
      <c r="L5" s="750" t="s">
        <v>748</v>
      </c>
      <c r="M5" s="753" t="s">
        <v>815</v>
      </c>
      <c r="N5" s="750" t="s">
        <v>908</v>
      </c>
      <c r="O5" s="750" t="s">
        <v>753</v>
      </c>
      <c r="P5" s="750" t="s">
        <v>912</v>
      </c>
      <c r="Q5" s="762" t="s">
        <v>754</v>
      </c>
    </row>
    <row r="6" spans="1:31" s="89" customFormat="1" ht="15" customHeight="1" x14ac:dyDescent="0.15">
      <c r="A6" s="760"/>
      <c r="B6" s="751"/>
      <c r="C6" s="756" t="s">
        <v>743</v>
      </c>
      <c r="D6" s="757" t="s">
        <v>744</v>
      </c>
      <c r="E6" s="754"/>
      <c r="F6" s="751"/>
      <c r="G6" s="751"/>
      <c r="H6" s="751"/>
      <c r="I6" s="751"/>
      <c r="J6" s="757" t="s">
        <v>751</v>
      </c>
      <c r="K6" s="757" t="s">
        <v>742</v>
      </c>
      <c r="L6" s="751"/>
      <c r="M6" s="754"/>
      <c r="N6" s="751"/>
      <c r="O6" s="751"/>
      <c r="P6" s="751"/>
      <c r="Q6" s="763"/>
      <c r="R6" s="733" t="s">
        <v>723</v>
      </c>
      <c r="S6" s="722" t="s">
        <v>352</v>
      </c>
      <c r="T6" s="722" t="s">
        <v>714</v>
      </c>
      <c r="U6" s="722" t="s">
        <v>715</v>
      </c>
      <c r="V6" s="736" t="s">
        <v>716</v>
      </c>
      <c r="W6" s="730" t="s">
        <v>717</v>
      </c>
      <c r="X6" s="722" t="s">
        <v>718</v>
      </c>
      <c r="Y6" s="725" t="s">
        <v>719</v>
      </c>
      <c r="Z6" s="725" t="s">
        <v>720</v>
      </c>
      <c r="AA6" s="725" t="s">
        <v>721</v>
      </c>
      <c r="AB6" s="725" t="s">
        <v>724</v>
      </c>
      <c r="AC6" s="722" t="s">
        <v>334</v>
      </c>
      <c r="AD6" s="722" t="s">
        <v>722</v>
      </c>
      <c r="AE6" s="725" t="s">
        <v>737</v>
      </c>
    </row>
    <row r="7" spans="1:31" s="89" customFormat="1" ht="15" customHeight="1" thickBot="1" x14ac:dyDescent="0.2">
      <c r="A7" s="761"/>
      <c r="B7" s="752"/>
      <c r="C7" s="752"/>
      <c r="D7" s="758"/>
      <c r="E7" s="755"/>
      <c r="F7" s="752"/>
      <c r="G7" s="752"/>
      <c r="H7" s="752"/>
      <c r="I7" s="752"/>
      <c r="J7" s="758"/>
      <c r="K7" s="758"/>
      <c r="L7" s="752"/>
      <c r="M7" s="755"/>
      <c r="N7" s="752"/>
      <c r="O7" s="752"/>
      <c r="P7" s="752"/>
      <c r="Q7" s="764"/>
      <c r="R7" s="734"/>
      <c r="S7" s="723"/>
      <c r="T7" s="723"/>
      <c r="U7" s="723"/>
      <c r="V7" s="737"/>
      <c r="W7" s="731"/>
      <c r="X7" s="723"/>
      <c r="Y7" s="726"/>
      <c r="Z7" s="726"/>
      <c r="AA7" s="726"/>
      <c r="AB7" s="726"/>
      <c r="AC7" s="723"/>
      <c r="AD7" s="723"/>
      <c r="AE7" s="726"/>
    </row>
    <row r="8" spans="1:31" s="89" customFormat="1" ht="16" thickTop="1" thickBot="1" x14ac:dyDescent="0.2">
      <c r="A8" s="343">
        <v>1</v>
      </c>
      <c r="B8" s="344">
        <v>2</v>
      </c>
      <c r="C8" s="344">
        <v>3</v>
      </c>
      <c r="D8" s="344">
        <v>4</v>
      </c>
      <c r="E8" s="344">
        <v>5</v>
      </c>
      <c r="F8" s="344">
        <v>6</v>
      </c>
      <c r="G8" s="344">
        <v>7</v>
      </c>
      <c r="H8" s="344">
        <v>8</v>
      </c>
      <c r="I8" s="344">
        <v>9</v>
      </c>
      <c r="J8" s="344">
        <v>10</v>
      </c>
      <c r="K8" s="344">
        <v>11</v>
      </c>
      <c r="L8" s="344">
        <v>12</v>
      </c>
      <c r="M8" s="344">
        <v>13</v>
      </c>
      <c r="N8" s="344">
        <v>14</v>
      </c>
      <c r="O8" s="344">
        <v>15</v>
      </c>
      <c r="P8" s="344">
        <v>16</v>
      </c>
      <c r="Q8" s="345">
        <v>17</v>
      </c>
      <c r="R8" s="176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9"/>
      <c r="AD8" s="118"/>
      <c r="AE8" s="118"/>
    </row>
    <row r="9" spans="1:31" s="89" customFormat="1" ht="21" customHeight="1" x14ac:dyDescent="0.15">
      <c r="A9" s="213"/>
      <c r="B9" s="99"/>
      <c r="C9" s="99"/>
      <c r="D9" s="99"/>
      <c r="E9" s="99"/>
      <c r="F9" s="107"/>
      <c r="G9" s="99"/>
      <c r="H9" s="210"/>
      <c r="I9" s="99"/>
      <c r="J9" s="210"/>
      <c r="K9" s="210"/>
      <c r="L9" s="210"/>
      <c r="M9" s="210"/>
      <c r="N9" s="210"/>
      <c r="O9" s="304"/>
      <c r="P9" s="210"/>
      <c r="Q9" s="211"/>
    </row>
    <row r="10" spans="1:31" s="89" customFormat="1" ht="35" customHeight="1" x14ac:dyDescent="0.15">
      <c r="A10" s="183">
        <v>1</v>
      </c>
      <c r="B10" s="181" t="s">
        <v>8</v>
      </c>
      <c r="C10" s="107"/>
      <c r="D10" s="107"/>
      <c r="E10" s="107"/>
      <c r="F10" s="107"/>
      <c r="G10" s="107"/>
      <c r="H10" s="106"/>
      <c r="I10" s="107"/>
      <c r="J10" s="106"/>
      <c r="K10" s="106"/>
      <c r="L10" s="106"/>
      <c r="M10" s="106"/>
      <c r="N10" s="106"/>
      <c r="O10" s="250"/>
      <c r="P10" s="210"/>
      <c r="Q10" s="211"/>
    </row>
    <row r="11" spans="1:31" s="89" customFormat="1" ht="35" customHeight="1" x14ac:dyDescent="0.15">
      <c r="A11" s="183" t="s">
        <v>317</v>
      </c>
      <c r="B11" s="181" t="s">
        <v>820</v>
      </c>
      <c r="C11" s="107"/>
      <c r="D11" s="107"/>
      <c r="E11" s="107"/>
      <c r="F11" s="107"/>
      <c r="G11" s="107"/>
      <c r="H11" s="106"/>
      <c r="I11" s="107"/>
      <c r="J11" s="106"/>
      <c r="K11" s="106"/>
      <c r="L11" s="106"/>
      <c r="M11" s="106"/>
      <c r="N11" s="106"/>
      <c r="O11" s="270">
        <v>0</v>
      </c>
      <c r="P11" s="210"/>
      <c r="Q11" s="211"/>
      <c r="W11" s="248" t="e">
        <f>W14+#REF!</f>
        <v>#REF!</v>
      </c>
      <c r="X11" s="249"/>
      <c r="Y11" s="248" t="e">
        <f>Y14+#REF!</f>
        <v>#REF!</v>
      </c>
      <c r="Z11" s="248" t="e">
        <f>Z14+#REF!</f>
        <v>#REF!</v>
      </c>
      <c r="AA11" s="248" t="e">
        <f>AA14+#REF!</f>
        <v>#REF!</v>
      </c>
      <c r="AB11" s="248" t="e">
        <f>AB14+#REF!</f>
        <v>#REF!</v>
      </c>
      <c r="AC11" s="249"/>
      <c r="AD11" s="248" t="e">
        <f>AD14+#REF!</f>
        <v>#REF!</v>
      </c>
      <c r="AE11" s="248" t="e">
        <f>W11+Y11+Z11+AA11+AB11</f>
        <v>#REF!</v>
      </c>
    </row>
    <row r="12" spans="1:31" s="89" customFormat="1" ht="35" customHeight="1" x14ac:dyDescent="0.15">
      <c r="A12" s="183" t="s">
        <v>318</v>
      </c>
      <c r="B12" s="181" t="s">
        <v>821</v>
      </c>
      <c r="C12" s="296" t="s">
        <v>11</v>
      </c>
      <c r="D12" s="106"/>
      <c r="E12" s="107"/>
      <c r="F12" s="107"/>
      <c r="G12" s="107"/>
      <c r="H12" s="106"/>
      <c r="I12" s="107"/>
      <c r="J12" s="106"/>
      <c r="K12" s="106"/>
      <c r="L12" s="106"/>
      <c r="M12" s="106"/>
      <c r="N12" s="106"/>
      <c r="O12" s="250"/>
      <c r="P12" s="210"/>
      <c r="Q12" s="211"/>
    </row>
    <row r="13" spans="1:31" s="89" customFormat="1" ht="35" customHeight="1" x14ac:dyDescent="0.15">
      <c r="A13" s="183"/>
      <c r="B13" s="181" t="s">
        <v>495</v>
      </c>
      <c r="C13" s="107"/>
      <c r="D13" s="107"/>
      <c r="E13" s="107"/>
      <c r="F13" s="107"/>
      <c r="G13" s="107"/>
      <c r="H13" s="106"/>
      <c r="I13" s="107"/>
      <c r="J13" s="106"/>
      <c r="K13" s="106"/>
      <c r="L13" s="106"/>
      <c r="M13" s="106"/>
      <c r="N13" s="106"/>
      <c r="O13" s="250"/>
      <c r="P13" s="210"/>
      <c r="Q13" s="211"/>
    </row>
    <row r="14" spans="1:31" s="89" customFormat="1" ht="35" customHeight="1" x14ac:dyDescent="0.3">
      <c r="A14" s="183" t="s">
        <v>319</v>
      </c>
      <c r="B14" s="181" t="s">
        <v>822</v>
      </c>
      <c r="C14" s="296" t="s">
        <v>11</v>
      </c>
      <c r="D14" s="106"/>
      <c r="E14" s="107"/>
      <c r="F14" s="107"/>
      <c r="G14" s="107"/>
      <c r="H14" s="106"/>
      <c r="I14" s="107"/>
      <c r="J14" s="106"/>
      <c r="K14" s="106"/>
      <c r="L14" s="106"/>
      <c r="M14" s="106"/>
      <c r="N14" s="106"/>
      <c r="O14" s="270">
        <v>0</v>
      </c>
      <c r="P14" s="210"/>
      <c r="Q14" s="211"/>
      <c r="W14" s="206" t="e">
        <f>SUM(#REF!)</f>
        <v>#REF!</v>
      </c>
      <c r="X14" s="207"/>
      <c r="Y14" s="206" t="e">
        <f>SUM(#REF!)</f>
        <v>#REF!</v>
      </c>
      <c r="Z14" s="206" t="e">
        <f>SUM(#REF!)</f>
        <v>#REF!</v>
      </c>
      <c r="AA14" s="206" t="e">
        <f>SUM(#REF!)</f>
        <v>#REF!</v>
      </c>
      <c r="AB14" s="206" t="e">
        <f>SUM(#REF!)</f>
        <v>#REF!</v>
      </c>
      <c r="AC14" s="207"/>
      <c r="AD14" s="206" t="e">
        <f>SUM(#REF!)</f>
        <v>#REF!</v>
      </c>
      <c r="AE14" s="206" t="e">
        <f>SUM(#REF!)</f>
        <v>#REF!</v>
      </c>
    </row>
    <row r="15" spans="1:31" s="89" customFormat="1" ht="35" customHeight="1" x14ac:dyDescent="0.15">
      <c r="A15" s="252"/>
      <c r="B15" s="98"/>
      <c r="C15" s="230"/>
      <c r="D15" s="230"/>
      <c r="E15" s="107"/>
      <c r="F15" s="107"/>
      <c r="G15" s="107"/>
      <c r="H15" s="106"/>
      <c r="I15" s="107"/>
      <c r="J15" s="106"/>
      <c r="K15" s="106"/>
      <c r="L15" s="106"/>
      <c r="M15" s="106"/>
      <c r="N15" s="106"/>
      <c r="O15" s="250"/>
      <c r="P15" s="210"/>
      <c r="Q15" s="256"/>
    </row>
    <row r="16" spans="1:31" s="89" customFormat="1" ht="35" customHeight="1" x14ac:dyDescent="0.15">
      <c r="A16" s="183" t="s">
        <v>320</v>
      </c>
      <c r="B16" s="181" t="s">
        <v>854</v>
      </c>
      <c r="C16" s="296" t="s">
        <v>11</v>
      </c>
      <c r="D16" s="106"/>
      <c r="E16" s="107"/>
      <c r="F16" s="107"/>
      <c r="G16" s="107"/>
      <c r="H16" s="106"/>
      <c r="I16" s="107"/>
      <c r="J16" s="106"/>
      <c r="K16" s="106"/>
      <c r="L16" s="106"/>
      <c r="M16" s="106"/>
      <c r="N16" s="106"/>
      <c r="O16" s="270">
        <v>0</v>
      </c>
      <c r="P16" s="210"/>
      <c r="Q16" s="256"/>
    </row>
    <row r="17" spans="1:31" s="89" customFormat="1" ht="35" customHeight="1" thickBot="1" x14ac:dyDescent="0.2">
      <c r="A17" s="278"/>
      <c r="B17" s="279"/>
      <c r="C17" s="172"/>
      <c r="D17" s="172"/>
      <c r="E17" s="172"/>
      <c r="F17" s="172"/>
      <c r="G17" s="172"/>
      <c r="H17" s="171"/>
      <c r="I17" s="172"/>
      <c r="J17" s="171"/>
      <c r="K17" s="171"/>
      <c r="L17" s="171"/>
      <c r="M17" s="171"/>
      <c r="N17" s="171"/>
      <c r="O17" s="305"/>
      <c r="P17" s="288"/>
      <c r="Q17" s="289"/>
    </row>
    <row r="18" spans="1:31" s="89" customFormat="1" ht="35" customHeight="1" x14ac:dyDescent="0.15">
      <c r="A18" s="204" t="s">
        <v>321</v>
      </c>
      <c r="B18" s="205" t="s">
        <v>853</v>
      </c>
      <c r="C18" s="199" t="s">
        <v>11</v>
      </c>
      <c r="D18" s="167"/>
      <c r="E18" s="168"/>
      <c r="F18" s="168"/>
      <c r="G18" s="168"/>
      <c r="H18" s="167"/>
      <c r="I18" s="168"/>
      <c r="J18" s="167"/>
      <c r="K18" s="167"/>
      <c r="L18" s="167"/>
      <c r="M18" s="167"/>
      <c r="N18" s="167"/>
      <c r="O18" s="292">
        <v>0</v>
      </c>
      <c r="P18" s="286">
        <v>547086158.09510005</v>
      </c>
      <c r="Q18" s="287"/>
    </row>
    <row r="19" spans="1:31" s="89" customFormat="1" ht="35" customHeight="1" x14ac:dyDescent="0.15">
      <c r="A19" s="222"/>
      <c r="B19" s="98"/>
      <c r="C19" s="107"/>
      <c r="D19" s="106"/>
      <c r="E19" s="107"/>
      <c r="F19" s="107"/>
      <c r="G19" s="107"/>
      <c r="H19" s="106"/>
      <c r="I19" s="107"/>
      <c r="J19" s="227"/>
      <c r="K19" s="253"/>
      <c r="L19" s="106"/>
      <c r="M19" s="106"/>
      <c r="N19" s="106"/>
      <c r="O19" s="250"/>
      <c r="P19" s="210"/>
      <c r="Q19" s="256"/>
      <c r="R19" s="126"/>
      <c r="S19" s="126"/>
      <c r="T19" s="126"/>
      <c r="U19" s="127"/>
      <c r="V19" s="109"/>
      <c r="W19" s="127"/>
      <c r="X19" s="127"/>
      <c r="Y19" s="127"/>
      <c r="Z19" s="109"/>
      <c r="AA19" s="109"/>
      <c r="AB19" s="109"/>
      <c r="AC19" s="128"/>
      <c r="AD19" s="129"/>
      <c r="AE19" s="122"/>
    </row>
    <row r="20" spans="1:31" s="89" customFormat="1" ht="35" customHeight="1" thickBot="1" x14ac:dyDescent="0.2">
      <c r="A20" s="101"/>
      <c r="B20" s="102"/>
      <c r="C20" s="102"/>
      <c r="D20" s="102"/>
      <c r="E20" s="102"/>
      <c r="F20" s="170"/>
      <c r="G20" s="102"/>
      <c r="H20" s="103"/>
      <c r="I20" s="102"/>
      <c r="J20" s="103"/>
      <c r="K20" s="103"/>
      <c r="L20" s="103"/>
      <c r="M20" s="103"/>
      <c r="N20" s="103"/>
      <c r="O20" s="306"/>
      <c r="P20" s="103"/>
      <c r="Q20" s="104"/>
    </row>
    <row r="21" spans="1:31" s="89" customFormat="1" ht="14" x14ac:dyDescent="0.15">
      <c r="A21" s="294"/>
      <c r="B21" s="294"/>
      <c r="C21" s="294"/>
      <c r="D21" s="294"/>
      <c r="E21" s="294"/>
      <c r="F21" s="150"/>
      <c r="G21" s="294"/>
      <c r="H21" s="291"/>
      <c r="I21" s="294"/>
      <c r="J21" s="291"/>
      <c r="K21" s="291"/>
      <c r="L21" s="291"/>
      <c r="M21" s="291"/>
      <c r="N21" s="291"/>
      <c r="O21" s="303"/>
      <c r="P21" s="291"/>
      <c r="Q21" s="294"/>
    </row>
    <row r="22" spans="1:31" s="89" customFormat="1" ht="14" x14ac:dyDescent="0.15">
      <c r="A22" s="294"/>
      <c r="B22" s="294"/>
      <c r="C22" s="294"/>
      <c r="D22" s="294"/>
      <c r="E22" s="294"/>
      <c r="F22" s="150"/>
      <c r="G22" s="294"/>
      <c r="H22" s="291"/>
      <c r="I22" s="294"/>
      <c r="J22" s="291"/>
      <c r="K22" s="291"/>
      <c r="L22" s="291"/>
      <c r="M22" s="291"/>
      <c r="N22" s="294"/>
      <c r="O22" s="307"/>
      <c r="P22" s="294"/>
      <c r="Q22" s="294"/>
    </row>
    <row r="23" spans="1:31" s="89" customFormat="1" ht="15" customHeight="1" x14ac:dyDescent="0.15">
      <c r="A23" s="294"/>
      <c r="B23" s="620" t="s">
        <v>855</v>
      </c>
      <c r="C23" s="620"/>
      <c r="D23" s="620"/>
      <c r="E23" s="620"/>
      <c r="F23" s="90"/>
      <c r="G23" s="90"/>
      <c r="H23" s="91"/>
      <c r="I23" s="268"/>
      <c r="J23" s="268"/>
      <c r="K23" s="268"/>
      <c r="L23" s="622" t="s">
        <v>840</v>
      </c>
      <c r="M23" s="622"/>
      <c r="N23" s="622"/>
      <c r="O23" s="622"/>
      <c r="P23" s="622"/>
      <c r="Q23" s="135"/>
    </row>
    <row r="24" spans="1:31" s="89" customFormat="1" ht="14" x14ac:dyDescent="0.15">
      <c r="A24" s="294"/>
      <c r="B24" s="620" t="s">
        <v>862</v>
      </c>
      <c r="C24" s="620"/>
      <c r="D24" s="620"/>
      <c r="E24" s="620"/>
      <c r="F24" s="90"/>
      <c r="G24" s="90"/>
      <c r="H24" s="91"/>
      <c r="I24" s="165"/>
      <c r="J24" s="165"/>
      <c r="K24" s="165"/>
      <c r="L24" s="165"/>
      <c r="M24" s="165"/>
      <c r="N24" s="139"/>
      <c r="O24" s="303"/>
      <c r="P24" s="294"/>
      <c r="Q24" s="294"/>
    </row>
    <row r="25" spans="1:31" s="89" customFormat="1" ht="15" customHeight="1" x14ac:dyDescent="0.15">
      <c r="A25" s="294"/>
      <c r="B25" s="620" t="s">
        <v>330</v>
      </c>
      <c r="C25" s="620"/>
      <c r="D25" s="620"/>
      <c r="E25" s="620"/>
      <c r="F25" s="90"/>
      <c r="G25" s="90"/>
      <c r="H25" s="91"/>
      <c r="I25" s="90"/>
      <c r="J25" s="90"/>
      <c r="K25" s="90"/>
      <c r="L25" s="620" t="s">
        <v>36</v>
      </c>
      <c r="M25" s="620"/>
      <c r="N25" s="620"/>
      <c r="O25" s="620"/>
      <c r="P25" s="620"/>
      <c r="Q25" s="135"/>
    </row>
    <row r="26" spans="1:31" s="89" customFormat="1" ht="14" x14ac:dyDescent="0.15">
      <c r="A26" s="294"/>
      <c r="B26" s="92"/>
      <c r="C26" s="290"/>
      <c r="D26" s="290"/>
      <c r="E26" s="290"/>
      <c r="F26" s="90"/>
      <c r="G26" s="90"/>
      <c r="H26" s="91"/>
      <c r="I26" s="290"/>
      <c r="J26" s="290"/>
      <c r="K26" s="290"/>
      <c r="L26" s="290"/>
      <c r="M26" s="290"/>
      <c r="N26" s="254"/>
      <c r="O26" s="308"/>
      <c r="P26" s="291"/>
      <c r="Q26" s="291"/>
    </row>
    <row r="27" spans="1:31" s="89" customFormat="1" ht="14" x14ac:dyDescent="0.15">
      <c r="A27" s="294"/>
      <c r="B27" s="93"/>
      <c r="C27" s="90"/>
      <c r="D27" s="90"/>
      <c r="E27" s="90"/>
      <c r="F27" s="90"/>
      <c r="G27" s="90"/>
      <c r="H27" s="91"/>
      <c r="I27" s="92"/>
      <c r="J27" s="92"/>
      <c r="K27" s="92"/>
      <c r="L27" s="94"/>
      <c r="M27" s="92"/>
      <c r="N27" s="135"/>
      <c r="O27" s="303"/>
      <c r="P27" s="291"/>
      <c r="Q27" s="291"/>
    </row>
    <row r="28" spans="1:31" s="89" customFormat="1" ht="14" x14ac:dyDescent="0.15">
      <c r="A28" s="294"/>
      <c r="B28" s="90"/>
      <c r="C28" s="92"/>
      <c r="D28" s="92"/>
      <c r="E28" s="92"/>
      <c r="F28" s="92"/>
      <c r="G28" s="92"/>
      <c r="H28" s="95"/>
      <c r="I28" s="93"/>
      <c r="J28" s="93"/>
      <c r="K28" s="93"/>
      <c r="L28" s="93"/>
      <c r="M28" s="93"/>
      <c r="N28" s="139"/>
      <c r="O28" s="303"/>
      <c r="P28" s="294"/>
      <c r="Q28" s="294"/>
    </row>
    <row r="29" spans="1:31" s="89" customFormat="1" ht="15" customHeight="1" x14ac:dyDescent="0.15">
      <c r="A29" s="294"/>
      <c r="B29" s="633" t="s">
        <v>395</v>
      </c>
      <c r="C29" s="633"/>
      <c r="D29" s="633"/>
      <c r="E29" s="633"/>
      <c r="F29" s="93"/>
      <c r="G29" s="93"/>
      <c r="H29" s="95"/>
      <c r="I29" s="93"/>
      <c r="J29" s="93"/>
      <c r="K29" s="93"/>
      <c r="L29" s="633" t="s">
        <v>837</v>
      </c>
      <c r="M29" s="633"/>
      <c r="N29" s="633"/>
      <c r="O29" s="633"/>
      <c r="P29" s="633"/>
      <c r="Q29" s="146"/>
    </row>
    <row r="30" spans="1:31" s="89" customFormat="1" ht="15" customHeight="1" x14ac:dyDescent="0.15">
      <c r="A30" s="152"/>
      <c r="B30" s="620" t="s">
        <v>839</v>
      </c>
      <c r="C30" s="620"/>
      <c r="D30" s="620"/>
      <c r="E30" s="620"/>
      <c r="F30" s="90"/>
      <c r="G30" s="90"/>
      <c r="H30" s="95"/>
      <c r="I30" s="90"/>
      <c r="J30" s="90"/>
      <c r="K30" s="90"/>
      <c r="L30" s="620" t="s">
        <v>838</v>
      </c>
      <c r="M30" s="620"/>
      <c r="N30" s="620"/>
      <c r="O30" s="620"/>
      <c r="P30" s="620"/>
      <c r="Q30" s="135"/>
    </row>
    <row r="31" spans="1:31" s="89" customFormat="1" ht="14" x14ac:dyDescent="0.15">
      <c r="B31" s="144"/>
      <c r="C31" s="144"/>
      <c r="D31" s="144"/>
      <c r="E31" s="144"/>
      <c r="F31" s="144"/>
      <c r="G31" s="135"/>
      <c r="J31" s="254"/>
      <c r="K31" s="254"/>
      <c r="L31" s="254"/>
      <c r="M31" s="254"/>
      <c r="N31" s="254"/>
      <c r="O31" s="308"/>
    </row>
    <row r="32" spans="1:31" s="89" customFormat="1" ht="14" x14ac:dyDescent="0.15">
      <c r="B32" s="153"/>
      <c r="O32" s="309"/>
    </row>
    <row r="33" spans="2:15" s="89" customFormat="1" ht="14" x14ac:dyDescent="0.15">
      <c r="B33" s="153"/>
      <c r="O33" s="309"/>
    </row>
  </sheetData>
  <mergeCells count="46">
    <mergeCell ref="B29:E29"/>
    <mergeCell ref="L29:P29"/>
    <mergeCell ref="B30:E30"/>
    <mergeCell ref="L30:P30"/>
    <mergeCell ref="AD6:AD7"/>
    <mergeCell ref="V6:V7"/>
    <mergeCell ref="W6:W7"/>
    <mergeCell ref="O5:O7"/>
    <mergeCell ref="P5:P7"/>
    <mergeCell ref="Q5:Q7"/>
    <mergeCell ref="C6:C7"/>
    <mergeCell ref="D6:D7"/>
    <mergeCell ref="J6:J7"/>
    <mergeCell ref="K6:K7"/>
    <mergeCell ref="H5:H7"/>
    <mergeCell ref="I5:I7"/>
    <mergeCell ref="AE6:AE7"/>
    <mergeCell ref="B23:E23"/>
    <mergeCell ref="L23:P23"/>
    <mergeCell ref="B24:E24"/>
    <mergeCell ref="B25:E25"/>
    <mergeCell ref="L25:P25"/>
    <mergeCell ref="X6:X7"/>
    <mergeCell ref="Y6:Y7"/>
    <mergeCell ref="Z6:Z7"/>
    <mergeCell ref="AA6:AA7"/>
    <mergeCell ref="AB6:AB7"/>
    <mergeCell ref="AC6:AC7"/>
    <mergeCell ref="R6:R7"/>
    <mergeCell ref="S6:S7"/>
    <mergeCell ref="T6:T7"/>
    <mergeCell ref="U6:U7"/>
    <mergeCell ref="J5:K5"/>
    <mergeCell ref="L5:L7"/>
    <mergeCell ref="M5:M7"/>
    <mergeCell ref="N5:N7"/>
    <mergeCell ref="A1:Q1"/>
    <mergeCell ref="A2:Q2"/>
    <mergeCell ref="P3:Q3"/>
    <mergeCell ref="M4:Q4"/>
    <mergeCell ref="A5:A7"/>
    <mergeCell ref="B5:B7"/>
    <mergeCell ref="C5:D5"/>
    <mergeCell ref="E5:E7"/>
    <mergeCell ref="F5:F7"/>
    <mergeCell ref="G5:G7"/>
  </mergeCells>
  <phoneticPr fontId="25" type="noConversion"/>
  <printOptions horizontalCentered="1"/>
  <pageMargins left="0.27559055118110237" right="0.27559055118110237" top="0.9055118110236221" bottom="0.74803149606299213" header="0.31496062992125984" footer="0.31496062992125984"/>
  <pageSetup paperSize="258" scale="60" firstPageNumber="16" orientation="landscape" useFirstPageNumber="1" r:id="rId1"/>
  <headerFooter>
    <oddFooter>&amp;C&amp;P&amp;RDINAS KOPERASI UKM PERDAGANGAN DAN PERINDUSTRIAN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68"/>
  <sheetViews>
    <sheetView view="pageBreakPreview" zoomScaleNormal="80" zoomScaleSheetLayoutView="100" workbookViewId="0">
      <selection activeCell="B24" sqref="B24:E24"/>
    </sheetView>
  </sheetViews>
  <sheetFormatPr baseColWidth="10" defaultColWidth="8.83203125" defaultRowHeight="15" x14ac:dyDescent="0.2"/>
  <cols>
    <col min="1" max="1" width="7.5" customWidth="1"/>
    <col min="2" max="2" width="38.1640625" customWidth="1"/>
    <col min="3" max="3" width="10.6640625" bestFit="1" customWidth="1"/>
    <col min="4" max="4" width="9.33203125" customWidth="1"/>
    <col min="5" max="5" width="10.83203125" customWidth="1"/>
    <col min="6" max="6" width="11" customWidth="1"/>
    <col min="7" max="7" width="14.33203125" customWidth="1"/>
    <col min="8" max="8" width="12.6640625" customWidth="1"/>
    <col min="9" max="9" width="9.5" customWidth="1"/>
    <col min="10" max="10" width="10" customWidth="1"/>
    <col min="11" max="11" width="10.33203125" customWidth="1"/>
    <col min="13" max="13" width="13.83203125" customWidth="1"/>
    <col min="14" max="14" width="13.6640625" customWidth="1"/>
    <col min="15" max="15" width="12.83203125" customWidth="1"/>
    <col min="16" max="16" width="9.6640625" customWidth="1"/>
  </cols>
  <sheetData>
    <row r="1" spans="1:16" s="86" customFormat="1" ht="21" x14ac:dyDescent="0.15">
      <c r="A1" s="782" t="s">
        <v>333</v>
      </c>
      <c r="B1" s="782"/>
      <c r="C1" s="782"/>
      <c r="D1" s="782"/>
      <c r="E1" s="782"/>
      <c r="F1" s="782"/>
      <c r="G1" s="782"/>
      <c r="H1" s="782"/>
      <c r="I1" s="782"/>
      <c r="J1" s="782"/>
      <c r="K1" s="782"/>
      <c r="L1" s="782"/>
      <c r="M1" s="782"/>
      <c r="N1" s="782"/>
      <c r="O1" s="782"/>
      <c r="P1" s="782"/>
    </row>
    <row r="2" spans="1:16" s="86" customFormat="1" ht="21" x14ac:dyDescent="0.15">
      <c r="A2" s="782" t="s">
        <v>1083</v>
      </c>
      <c r="B2" s="782"/>
      <c r="C2" s="782"/>
      <c r="D2" s="782"/>
      <c r="E2" s="782"/>
      <c r="F2" s="782"/>
      <c r="G2" s="782"/>
      <c r="H2" s="782"/>
      <c r="I2" s="782"/>
      <c r="J2" s="782"/>
      <c r="K2" s="782"/>
      <c r="L2" s="782"/>
      <c r="M2" s="782"/>
      <c r="N2" s="782"/>
      <c r="O2" s="782"/>
      <c r="P2" s="782"/>
    </row>
    <row r="3" spans="1:16" s="86" customFormat="1" ht="14" x14ac:dyDescent="0.1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</row>
    <row r="4" spans="1:16" s="86" customFormat="1" ht="14" x14ac:dyDescent="0.15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783"/>
      <c r="P4" s="783"/>
    </row>
    <row r="5" spans="1:16" s="86" customFormat="1" thickBot="1" x14ac:dyDescent="0.2">
      <c r="A5" s="112"/>
      <c r="B5" s="112" t="s">
        <v>379</v>
      </c>
      <c r="C5" s="112"/>
      <c r="D5" s="112"/>
      <c r="E5" s="112"/>
      <c r="F5" s="112"/>
      <c r="G5" s="112"/>
      <c r="H5" s="113"/>
      <c r="I5" s="113"/>
      <c r="J5" s="113"/>
      <c r="K5" s="113"/>
      <c r="L5" s="113"/>
      <c r="M5" s="113"/>
      <c r="N5" s="113"/>
      <c r="O5" s="113"/>
      <c r="P5" s="113"/>
    </row>
    <row r="6" spans="1:16" s="86" customFormat="1" ht="30.75" customHeight="1" x14ac:dyDescent="0.15">
      <c r="A6" s="788" t="s">
        <v>340</v>
      </c>
      <c r="B6" s="784" t="s">
        <v>903</v>
      </c>
      <c r="C6" s="784" t="s">
        <v>742</v>
      </c>
      <c r="D6" s="784"/>
      <c r="E6" s="784" t="s">
        <v>823</v>
      </c>
      <c r="F6" s="784"/>
      <c r="G6" s="784" t="s">
        <v>913</v>
      </c>
      <c r="H6" s="784"/>
      <c r="I6" s="784"/>
      <c r="J6" s="784" t="s">
        <v>914</v>
      </c>
      <c r="K6" s="784"/>
      <c r="L6" s="785" t="s">
        <v>824</v>
      </c>
      <c r="M6" s="784" t="s">
        <v>915</v>
      </c>
      <c r="N6" s="784" t="s">
        <v>809</v>
      </c>
      <c r="O6" s="784" t="s">
        <v>753</v>
      </c>
      <c r="P6" s="791" t="s">
        <v>754</v>
      </c>
    </row>
    <row r="7" spans="1:16" s="86" customFormat="1" ht="14" customHeight="1" x14ac:dyDescent="0.15">
      <c r="A7" s="789"/>
      <c r="B7" s="778"/>
      <c r="C7" s="778" t="s">
        <v>743</v>
      </c>
      <c r="D7" s="778" t="s">
        <v>744</v>
      </c>
      <c r="E7" s="778" t="s">
        <v>916</v>
      </c>
      <c r="F7" s="778" t="s">
        <v>825</v>
      </c>
      <c r="G7" s="778" t="s">
        <v>826</v>
      </c>
      <c r="H7" s="778" t="s">
        <v>827</v>
      </c>
      <c r="I7" s="778" t="s">
        <v>804</v>
      </c>
      <c r="J7" s="780" t="s">
        <v>828</v>
      </c>
      <c r="K7" s="780" t="s">
        <v>829</v>
      </c>
      <c r="L7" s="786"/>
      <c r="M7" s="778"/>
      <c r="N7" s="778"/>
      <c r="O7" s="778"/>
      <c r="P7" s="792"/>
    </row>
    <row r="8" spans="1:16" s="86" customFormat="1" thickBot="1" x14ac:dyDescent="0.2">
      <c r="A8" s="790"/>
      <c r="B8" s="779"/>
      <c r="C8" s="779"/>
      <c r="D8" s="779"/>
      <c r="E8" s="779"/>
      <c r="F8" s="779"/>
      <c r="G8" s="779"/>
      <c r="H8" s="779"/>
      <c r="I8" s="779"/>
      <c r="J8" s="781"/>
      <c r="K8" s="781"/>
      <c r="L8" s="787"/>
      <c r="M8" s="779"/>
      <c r="N8" s="779"/>
      <c r="O8" s="779"/>
      <c r="P8" s="793"/>
    </row>
    <row r="9" spans="1:16" s="86" customFormat="1" thickBot="1" x14ac:dyDescent="0.2">
      <c r="A9" s="559">
        <v>1</v>
      </c>
      <c r="B9" s="560">
        <v>2</v>
      </c>
      <c r="C9" s="560">
        <v>3</v>
      </c>
      <c r="D9" s="561">
        <v>4</v>
      </c>
      <c r="E9" s="560">
        <v>5</v>
      </c>
      <c r="F9" s="560">
        <v>6</v>
      </c>
      <c r="G9" s="561">
        <v>7</v>
      </c>
      <c r="H9" s="560">
        <v>8</v>
      </c>
      <c r="I9" s="560">
        <v>9</v>
      </c>
      <c r="J9" s="561">
        <v>10</v>
      </c>
      <c r="K9" s="560">
        <v>11</v>
      </c>
      <c r="L9" s="560">
        <v>12</v>
      </c>
      <c r="M9" s="561">
        <v>13</v>
      </c>
      <c r="N9" s="561">
        <v>14</v>
      </c>
      <c r="O9" s="560">
        <v>15</v>
      </c>
      <c r="P9" s="562">
        <v>16</v>
      </c>
    </row>
    <row r="10" spans="1:16" s="86" customFormat="1" thickTop="1" x14ac:dyDescent="0.15">
      <c r="A10" s="556"/>
      <c r="B10" s="557"/>
      <c r="C10" s="557"/>
      <c r="D10" s="557"/>
      <c r="E10" s="557"/>
      <c r="F10" s="557"/>
      <c r="G10" s="557"/>
      <c r="H10" s="557"/>
      <c r="I10" s="557"/>
      <c r="J10" s="557"/>
      <c r="K10" s="557"/>
      <c r="L10" s="557"/>
      <c r="M10" s="557"/>
      <c r="N10" s="557"/>
      <c r="O10" s="557"/>
      <c r="P10" s="558"/>
    </row>
    <row r="11" spans="1:16" s="86" customFormat="1" ht="21" customHeight="1" x14ac:dyDescent="0.15">
      <c r="A11" s="552">
        <v>1</v>
      </c>
      <c r="B11" s="96" t="s">
        <v>8</v>
      </c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551"/>
    </row>
    <row r="12" spans="1:16" s="86" customFormat="1" ht="21" customHeight="1" x14ac:dyDescent="0.15">
      <c r="A12" s="552" t="s">
        <v>322</v>
      </c>
      <c r="B12" s="96" t="s">
        <v>355</v>
      </c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551"/>
    </row>
    <row r="13" spans="1:16" s="86" customFormat="1" ht="21" customHeight="1" x14ac:dyDescent="0.15">
      <c r="A13" s="552" t="s">
        <v>323</v>
      </c>
      <c r="B13" s="96" t="s">
        <v>857</v>
      </c>
      <c r="C13" s="158" t="s">
        <v>11</v>
      </c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551"/>
    </row>
    <row r="14" spans="1:16" s="86" customFormat="1" ht="21" customHeight="1" x14ac:dyDescent="0.15">
      <c r="A14" s="550"/>
      <c r="B14" s="96" t="s">
        <v>495</v>
      </c>
      <c r="C14" s="97"/>
      <c r="D14" s="158"/>
      <c r="E14" s="158"/>
      <c r="F14" s="158"/>
      <c r="G14" s="158"/>
      <c r="H14" s="158"/>
      <c r="I14" s="158"/>
      <c r="J14" s="158"/>
      <c r="K14" s="158"/>
      <c r="L14" s="158"/>
      <c r="M14" s="259"/>
      <c r="N14" s="259"/>
      <c r="O14" s="260"/>
      <c r="P14" s="553"/>
    </row>
    <row r="15" spans="1:16" s="86" customFormat="1" ht="21" customHeight="1" x14ac:dyDescent="0.15">
      <c r="A15" s="552" t="s">
        <v>324</v>
      </c>
      <c r="B15" s="96" t="s">
        <v>858</v>
      </c>
      <c r="C15" s="158" t="s">
        <v>11</v>
      </c>
      <c r="D15" s="158"/>
      <c r="E15" s="158"/>
      <c r="F15" s="158"/>
      <c r="G15" s="158"/>
      <c r="H15" s="158"/>
      <c r="I15" s="158"/>
      <c r="J15" s="158"/>
      <c r="K15" s="158"/>
      <c r="L15" s="158"/>
      <c r="M15" s="259"/>
      <c r="N15" s="259"/>
      <c r="O15" s="260"/>
      <c r="P15" s="553"/>
    </row>
    <row r="16" spans="1:16" s="86" customFormat="1" ht="21" customHeight="1" x14ac:dyDescent="0.15">
      <c r="A16" s="552"/>
      <c r="B16" s="96" t="s">
        <v>495</v>
      </c>
      <c r="C16" s="97"/>
      <c r="D16" s="158"/>
      <c r="E16" s="158"/>
      <c r="F16" s="158"/>
      <c r="G16" s="158"/>
      <c r="H16" s="158"/>
      <c r="I16" s="158"/>
      <c r="J16" s="158"/>
      <c r="K16" s="158"/>
      <c r="L16" s="158"/>
      <c r="M16" s="259"/>
      <c r="N16" s="259"/>
      <c r="O16" s="260"/>
      <c r="P16" s="553"/>
    </row>
    <row r="17" spans="1:16" s="86" customFormat="1" ht="21" customHeight="1" x14ac:dyDescent="0.15">
      <c r="A17" s="552" t="s">
        <v>325</v>
      </c>
      <c r="B17" s="96" t="s">
        <v>859</v>
      </c>
      <c r="C17" s="158" t="s">
        <v>11</v>
      </c>
      <c r="D17" s="158"/>
      <c r="E17" s="158"/>
      <c r="F17" s="158"/>
      <c r="G17" s="158"/>
      <c r="H17" s="158"/>
      <c r="I17" s="158"/>
      <c r="J17" s="158"/>
      <c r="K17" s="158"/>
      <c r="L17" s="158"/>
      <c r="M17" s="259"/>
      <c r="N17" s="259"/>
      <c r="O17" s="260"/>
      <c r="P17" s="553"/>
    </row>
    <row r="18" spans="1:16" s="86" customFormat="1" ht="21" customHeight="1" x14ac:dyDescent="0.15">
      <c r="A18" s="552"/>
      <c r="B18" s="96"/>
      <c r="C18" s="97"/>
      <c r="D18" s="259"/>
      <c r="E18" s="158"/>
      <c r="F18" s="158"/>
      <c r="G18" s="158"/>
      <c r="H18" s="158"/>
      <c r="I18" s="158"/>
      <c r="J18" s="158"/>
      <c r="K18" s="158"/>
      <c r="L18" s="158"/>
      <c r="M18" s="259"/>
      <c r="N18" s="259"/>
      <c r="O18" s="260"/>
      <c r="P18" s="553"/>
    </row>
    <row r="19" spans="1:16" s="86" customFormat="1" ht="21" customHeight="1" thickBot="1" x14ac:dyDescent="0.2">
      <c r="A19" s="554"/>
      <c r="B19" s="261"/>
      <c r="C19" s="261"/>
      <c r="D19" s="261"/>
      <c r="E19" s="261"/>
      <c r="F19" s="261"/>
      <c r="G19" s="261"/>
      <c r="H19" s="261"/>
      <c r="I19" s="261"/>
      <c r="J19" s="261"/>
      <c r="K19" s="261"/>
      <c r="L19" s="261"/>
      <c r="M19" s="261"/>
      <c r="N19" s="261"/>
      <c r="O19" s="261"/>
      <c r="P19" s="555"/>
    </row>
    <row r="20" spans="1:16" s="86" customFormat="1" ht="14" x14ac:dyDescent="0.15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</row>
    <row r="21" spans="1:16" s="86" customFormat="1" ht="14" x14ac:dyDescent="0.15">
      <c r="A21" s="159"/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</row>
    <row r="22" spans="1:16" s="86" customFormat="1" ht="14" x14ac:dyDescent="0.15">
      <c r="A22" s="159"/>
      <c r="B22" s="642" t="s">
        <v>855</v>
      </c>
      <c r="C22" s="642"/>
      <c r="D22" s="642"/>
      <c r="E22" s="642"/>
      <c r="F22" s="90"/>
      <c r="G22" s="90"/>
      <c r="H22" s="91"/>
      <c r="I22" s="622" t="s">
        <v>1081</v>
      </c>
      <c r="J22" s="622"/>
      <c r="K22" s="622"/>
      <c r="L22" s="622"/>
      <c r="M22" s="622"/>
      <c r="N22" s="622"/>
      <c r="O22" s="622"/>
      <c r="P22" s="159"/>
    </row>
    <row r="23" spans="1:16" s="86" customFormat="1" ht="14" x14ac:dyDescent="0.15">
      <c r="A23" s="159"/>
      <c r="B23" s="642" t="s">
        <v>862</v>
      </c>
      <c r="C23" s="642"/>
      <c r="D23" s="642"/>
      <c r="E23" s="642"/>
      <c r="F23" s="90"/>
      <c r="G23" s="90"/>
      <c r="H23" s="91"/>
      <c r="I23" s="165"/>
      <c r="J23" s="165"/>
      <c r="K23" s="165"/>
      <c r="L23" s="165"/>
      <c r="M23" s="165"/>
      <c r="N23" s="258"/>
      <c r="O23" s="258"/>
      <c r="P23" s="159"/>
    </row>
    <row r="24" spans="1:16" s="86" customFormat="1" ht="14" x14ac:dyDescent="0.15">
      <c r="A24" s="159"/>
      <c r="B24" s="642" t="s">
        <v>330</v>
      </c>
      <c r="C24" s="642"/>
      <c r="D24" s="642"/>
      <c r="E24" s="642"/>
      <c r="F24" s="90"/>
      <c r="G24" s="90"/>
      <c r="H24" s="91"/>
      <c r="I24" s="620" t="s">
        <v>36</v>
      </c>
      <c r="J24" s="620"/>
      <c r="K24" s="620"/>
      <c r="L24" s="620"/>
      <c r="M24" s="620"/>
      <c r="N24" s="620"/>
      <c r="O24" s="620"/>
      <c r="P24" s="159"/>
    </row>
    <row r="25" spans="1:16" s="86" customFormat="1" ht="14" x14ac:dyDescent="0.15">
      <c r="A25" s="159"/>
      <c r="B25" s="360"/>
      <c r="C25" s="358"/>
      <c r="D25" s="358"/>
      <c r="E25" s="358"/>
      <c r="F25" s="90"/>
      <c r="G25" s="90"/>
      <c r="H25" s="91"/>
      <c r="I25" s="162"/>
      <c r="J25" s="162"/>
      <c r="K25" s="162"/>
      <c r="L25" s="162"/>
      <c r="M25" s="90"/>
      <c r="N25" s="257"/>
      <c r="O25" s="257"/>
      <c r="P25" s="159"/>
    </row>
    <row r="26" spans="1:16" s="86" customFormat="1" ht="14" x14ac:dyDescent="0.15">
      <c r="A26" s="375"/>
      <c r="B26" s="360"/>
      <c r="C26" s="378"/>
      <c r="D26" s="378"/>
      <c r="E26" s="378"/>
      <c r="F26" s="90"/>
      <c r="G26" s="90"/>
      <c r="H26" s="91"/>
      <c r="I26" s="374"/>
      <c r="J26" s="374"/>
      <c r="K26" s="374"/>
      <c r="L26" s="374"/>
      <c r="M26" s="90"/>
      <c r="N26" s="257"/>
      <c r="O26" s="257"/>
      <c r="P26" s="375"/>
    </row>
    <row r="27" spans="1:16" s="86" customFormat="1" ht="14" x14ac:dyDescent="0.15">
      <c r="A27" s="159"/>
      <c r="B27" s="366"/>
      <c r="C27" s="360"/>
      <c r="D27" s="360"/>
      <c r="E27" s="360"/>
      <c r="F27" s="90"/>
      <c r="G27" s="90"/>
      <c r="H27" s="91"/>
      <c r="I27" s="92"/>
      <c r="J27" s="92"/>
      <c r="K27" s="92"/>
      <c r="L27" s="94"/>
      <c r="M27" s="94"/>
      <c r="N27" s="90"/>
      <c r="O27" s="157"/>
      <c r="P27" s="159"/>
    </row>
    <row r="28" spans="1:16" s="86" customFormat="1" ht="14" x14ac:dyDescent="0.15">
      <c r="A28" s="159"/>
      <c r="B28" s="360"/>
      <c r="C28" s="360"/>
      <c r="D28" s="360"/>
      <c r="E28" s="360"/>
      <c r="F28" s="92"/>
      <c r="G28" s="92"/>
      <c r="H28" s="95"/>
      <c r="I28" s="633"/>
      <c r="J28" s="633"/>
      <c r="K28" s="633"/>
      <c r="L28" s="633"/>
      <c r="M28" s="93"/>
      <c r="N28" s="94"/>
      <c r="O28" s="157"/>
      <c r="P28" s="159"/>
    </row>
    <row r="29" spans="1:16" s="86" customFormat="1" ht="14" x14ac:dyDescent="0.15">
      <c r="A29" s="159"/>
      <c r="B29" s="655" t="s">
        <v>922</v>
      </c>
      <c r="C29" s="655"/>
      <c r="D29" s="655"/>
      <c r="E29" s="655"/>
      <c r="F29" s="93"/>
      <c r="G29" s="93"/>
      <c r="H29" s="95"/>
      <c r="I29" s="633" t="s">
        <v>331</v>
      </c>
      <c r="J29" s="633"/>
      <c r="K29" s="633"/>
      <c r="L29" s="633"/>
      <c r="M29" s="633"/>
      <c r="N29" s="633"/>
      <c r="O29" s="633"/>
      <c r="P29" s="159"/>
    </row>
    <row r="30" spans="1:16" s="86" customFormat="1" ht="14" x14ac:dyDescent="0.15">
      <c r="A30" s="159"/>
      <c r="B30" s="642" t="s">
        <v>923</v>
      </c>
      <c r="C30" s="642"/>
      <c r="D30" s="642"/>
      <c r="E30" s="642"/>
      <c r="F30" s="90"/>
      <c r="G30" s="90"/>
      <c r="H30" s="95"/>
      <c r="I30" s="620" t="s">
        <v>332</v>
      </c>
      <c r="J30" s="620"/>
      <c r="K30" s="620"/>
      <c r="L30" s="620"/>
      <c r="M30" s="620"/>
      <c r="N30" s="620"/>
      <c r="O30" s="620"/>
      <c r="P30" s="159"/>
    </row>
    <row r="31" spans="1:16" s="86" customFormat="1" ht="14" x14ac:dyDescent="0.15">
      <c r="B31" s="257"/>
      <c r="C31" s="257"/>
      <c r="D31" s="257"/>
      <c r="E31" s="257"/>
      <c r="F31" s="257"/>
      <c r="G31" s="90"/>
      <c r="J31" s="90"/>
      <c r="K31" s="90"/>
      <c r="L31" s="90"/>
      <c r="M31" s="90"/>
      <c r="N31" s="90"/>
      <c r="O31" s="90"/>
    </row>
    <row r="32" spans="1:16" s="86" customFormat="1" ht="14" x14ac:dyDescent="0.15"/>
    <row r="33" s="86" customFormat="1" ht="14" x14ac:dyDescent="0.15"/>
    <row r="34" s="86" customFormat="1" ht="14" x14ac:dyDescent="0.15"/>
    <row r="35" s="86" customFormat="1" ht="14" x14ac:dyDescent="0.15"/>
    <row r="36" s="86" customFormat="1" ht="14" x14ac:dyDescent="0.15"/>
    <row r="37" s="86" customFormat="1" ht="14" x14ac:dyDescent="0.15"/>
    <row r="38" s="86" customFormat="1" ht="14" x14ac:dyDescent="0.15"/>
    <row r="39" s="86" customFormat="1" ht="14" x14ac:dyDescent="0.15"/>
    <row r="40" s="86" customFormat="1" ht="14" x14ac:dyDescent="0.15"/>
    <row r="41" s="86" customFormat="1" ht="14" x14ac:dyDescent="0.15"/>
    <row r="42" s="86" customFormat="1" ht="14" x14ac:dyDescent="0.15"/>
    <row r="43" s="86" customFormat="1" ht="14" x14ac:dyDescent="0.15"/>
    <row r="44" s="86" customFormat="1" ht="14" x14ac:dyDescent="0.15"/>
    <row r="45" s="86" customFormat="1" ht="14" x14ac:dyDescent="0.15"/>
    <row r="46" s="86" customFormat="1" ht="14" x14ac:dyDescent="0.15"/>
    <row r="47" s="86" customFormat="1" ht="14" x14ac:dyDescent="0.15"/>
    <row r="48" s="86" customFormat="1" ht="14" x14ac:dyDescent="0.15"/>
    <row r="49" s="86" customFormat="1" ht="14" x14ac:dyDescent="0.15"/>
    <row r="50" s="86" customFormat="1" ht="14" x14ac:dyDescent="0.15"/>
    <row r="51" s="86" customFormat="1" ht="14" x14ac:dyDescent="0.15"/>
    <row r="52" s="86" customFormat="1" ht="14" x14ac:dyDescent="0.15"/>
    <row r="53" s="86" customFormat="1" ht="14" x14ac:dyDescent="0.15"/>
    <row r="54" s="86" customFormat="1" ht="14" x14ac:dyDescent="0.15"/>
    <row r="55" s="86" customFormat="1" ht="14" x14ac:dyDescent="0.15"/>
    <row r="56" s="86" customFormat="1" ht="14" x14ac:dyDescent="0.15"/>
    <row r="57" s="86" customFormat="1" ht="14" x14ac:dyDescent="0.15"/>
    <row r="58" s="86" customFormat="1" ht="14" x14ac:dyDescent="0.15"/>
    <row r="59" s="86" customFormat="1" ht="14" x14ac:dyDescent="0.15"/>
    <row r="60" s="86" customFormat="1" ht="14" x14ac:dyDescent="0.15"/>
    <row r="61" s="86" customFormat="1" ht="14" x14ac:dyDescent="0.15"/>
    <row r="62" s="86" customFormat="1" ht="14" x14ac:dyDescent="0.15"/>
    <row r="63" s="86" customFormat="1" ht="14" x14ac:dyDescent="0.15"/>
    <row r="64" s="86" customFormat="1" ht="14" x14ac:dyDescent="0.15"/>
    <row r="65" s="86" customFormat="1" ht="14" x14ac:dyDescent="0.15"/>
    <row r="66" s="86" customFormat="1" ht="14" x14ac:dyDescent="0.15"/>
    <row r="67" s="86" customFormat="1" ht="14" x14ac:dyDescent="0.15"/>
    <row r="68" s="86" customFormat="1" ht="14" x14ac:dyDescent="0.15"/>
  </sheetData>
  <mergeCells count="33">
    <mergeCell ref="I22:O22"/>
    <mergeCell ref="I24:O24"/>
    <mergeCell ref="I29:O29"/>
    <mergeCell ref="I30:O30"/>
    <mergeCell ref="I28:L28"/>
    <mergeCell ref="B29:E29"/>
    <mergeCell ref="B30:E30"/>
    <mergeCell ref="B22:E22"/>
    <mergeCell ref="B23:E23"/>
    <mergeCell ref="B24:E24"/>
    <mergeCell ref="A1:P1"/>
    <mergeCell ref="A2:P2"/>
    <mergeCell ref="O4:P4"/>
    <mergeCell ref="G6:I6"/>
    <mergeCell ref="J6:K6"/>
    <mergeCell ref="L6:L8"/>
    <mergeCell ref="A6:A8"/>
    <mergeCell ref="B6:B8"/>
    <mergeCell ref="E6:F6"/>
    <mergeCell ref="M6:M8"/>
    <mergeCell ref="N6:N8"/>
    <mergeCell ref="O6:O8"/>
    <mergeCell ref="P6:P8"/>
    <mergeCell ref="E7:E8"/>
    <mergeCell ref="C6:D6"/>
    <mergeCell ref="C7:C8"/>
    <mergeCell ref="D7:D8"/>
    <mergeCell ref="K7:K8"/>
    <mergeCell ref="F7:F8"/>
    <mergeCell ref="G7:G8"/>
    <mergeCell ref="H7:H8"/>
    <mergeCell ref="I7:I8"/>
    <mergeCell ref="J7:J8"/>
  </mergeCells>
  <phoneticPr fontId="25" type="noConversion"/>
  <printOptions horizontalCentered="1"/>
  <pageMargins left="0.08" right="0.67685039370078748" top="0.90999999999999992" bottom="0.75000000000000011" header="0.31" footer="0.31"/>
  <pageSetup paperSize="5" scale="70" firstPageNumber="18" orientation="landscape" useFirstPageNumber="1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33"/>
  <sheetViews>
    <sheetView view="pageBreakPreview" topLeftCell="A3" zoomScale="90" zoomScaleNormal="80" zoomScaleSheetLayoutView="90" workbookViewId="0">
      <selection activeCell="B25" sqref="B25:E25"/>
    </sheetView>
  </sheetViews>
  <sheetFormatPr baseColWidth="10" defaultColWidth="8.83203125" defaultRowHeight="15" x14ac:dyDescent="0.2"/>
  <cols>
    <col min="1" max="1" width="7.6640625" customWidth="1"/>
    <col min="2" max="2" width="45.83203125" customWidth="1"/>
    <col min="3" max="3" width="11" customWidth="1"/>
    <col min="4" max="4" width="13.6640625" customWidth="1"/>
    <col min="5" max="5" width="14.5" customWidth="1"/>
    <col min="6" max="6" width="9.5" customWidth="1"/>
    <col min="7" max="7" width="16.6640625" customWidth="1"/>
    <col min="8" max="8" width="12.1640625" customWidth="1"/>
    <col min="9" max="9" width="12.6640625" customWidth="1"/>
    <col min="10" max="10" width="11.5" customWidth="1"/>
    <col min="11" max="11" width="10.33203125" customWidth="1"/>
    <col min="12" max="12" width="11.83203125" customWidth="1"/>
    <col min="13" max="13" width="10.5" customWidth="1"/>
    <col min="14" max="14" width="18.5" customWidth="1"/>
    <col min="15" max="15" width="14.1640625" customWidth="1"/>
    <col min="16" max="16" width="18.6640625" customWidth="1"/>
    <col min="17" max="17" width="15.1640625" bestFit="1" customWidth="1"/>
    <col min="18" max="18" width="18" bestFit="1" customWidth="1"/>
  </cols>
  <sheetData>
    <row r="1" spans="1:18" s="89" customFormat="1" ht="25" x14ac:dyDescent="0.15">
      <c r="A1" s="656" t="s">
        <v>333</v>
      </c>
      <c r="B1" s="656"/>
      <c r="C1" s="656"/>
      <c r="D1" s="656"/>
      <c r="E1" s="656"/>
      <c r="F1" s="656"/>
      <c r="G1" s="656"/>
      <c r="H1" s="656"/>
      <c r="I1" s="656"/>
      <c r="J1" s="656"/>
      <c r="K1" s="656"/>
      <c r="L1" s="656"/>
      <c r="M1" s="656"/>
      <c r="N1" s="656"/>
      <c r="O1" s="656"/>
      <c r="P1" s="154"/>
    </row>
    <row r="2" spans="1:18" s="89" customFormat="1" ht="25" x14ac:dyDescent="0.15">
      <c r="A2" s="656" t="s">
        <v>860</v>
      </c>
      <c r="B2" s="656"/>
      <c r="C2" s="656"/>
      <c r="D2" s="656"/>
      <c r="E2" s="656"/>
      <c r="F2" s="656"/>
      <c r="G2" s="656"/>
      <c r="H2" s="656"/>
      <c r="I2" s="656"/>
      <c r="J2" s="656"/>
      <c r="K2" s="656"/>
      <c r="L2" s="656"/>
      <c r="M2" s="656"/>
      <c r="N2" s="656"/>
      <c r="O2" s="656"/>
      <c r="P2" s="154"/>
    </row>
    <row r="3" spans="1:18" s="89" customFormat="1" ht="14" x14ac:dyDescent="0.15">
      <c r="A3" s="150"/>
      <c r="B3" s="136"/>
      <c r="C3" s="114"/>
      <c r="D3" s="160"/>
      <c r="E3" s="160"/>
      <c r="F3" s="161"/>
      <c r="G3" s="136"/>
      <c r="H3" s="160"/>
      <c r="I3" s="114"/>
      <c r="J3" s="114"/>
      <c r="K3" s="114"/>
      <c r="L3" s="114"/>
      <c r="M3" s="160"/>
      <c r="N3" s="114"/>
      <c r="O3" s="136"/>
      <c r="P3" s="154"/>
    </row>
    <row r="4" spans="1:18" s="89" customFormat="1" ht="14" x14ac:dyDescent="0.15">
      <c r="A4" s="150"/>
      <c r="B4" s="136"/>
      <c r="C4" s="114"/>
      <c r="D4" s="160"/>
      <c r="E4" s="160"/>
      <c r="F4" s="161"/>
      <c r="G4" s="136"/>
      <c r="H4" s="160"/>
      <c r="I4" s="114"/>
      <c r="J4" s="114"/>
      <c r="K4" s="114"/>
      <c r="L4" s="715" t="s">
        <v>294</v>
      </c>
      <c r="M4" s="715"/>
      <c r="N4" s="715"/>
      <c r="O4" s="715"/>
      <c r="P4" s="154"/>
    </row>
    <row r="5" spans="1:18" s="89" customFormat="1" thickBot="1" x14ac:dyDescent="0.2">
      <c r="A5" s="150"/>
      <c r="B5" s="715" t="s">
        <v>861</v>
      </c>
      <c r="C5" s="715"/>
      <c r="D5" s="715"/>
      <c r="E5" s="161"/>
      <c r="F5" s="161"/>
      <c r="G5" s="798"/>
      <c r="H5" s="798"/>
      <c r="I5" s="657"/>
      <c r="J5" s="657"/>
      <c r="K5" s="657"/>
      <c r="L5" s="657"/>
      <c r="M5" s="657"/>
      <c r="N5" s="160"/>
      <c r="O5" s="715"/>
      <c r="P5" s="715"/>
    </row>
    <row r="6" spans="1:18" s="89" customFormat="1" ht="15.75" customHeight="1" thickTop="1" x14ac:dyDescent="0.15">
      <c r="A6" s="794" t="s">
        <v>340</v>
      </c>
      <c r="B6" s="808" t="s">
        <v>741</v>
      </c>
      <c r="C6" s="804" t="s">
        <v>830</v>
      </c>
      <c r="D6" s="797" t="s">
        <v>917</v>
      </c>
      <c r="E6" s="797"/>
      <c r="F6" s="797" t="s">
        <v>745</v>
      </c>
      <c r="G6" s="804" t="s">
        <v>747</v>
      </c>
      <c r="H6" s="808" t="s">
        <v>819</v>
      </c>
      <c r="I6" s="808"/>
      <c r="J6" s="797" t="s">
        <v>831</v>
      </c>
      <c r="K6" s="797" t="s">
        <v>748</v>
      </c>
      <c r="L6" s="797" t="s">
        <v>815</v>
      </c>
      <c r="M6" s="797" t="s">
        <v>908</v>
      </c>
      <c r="N6" s="797" t="s">
        <v>832</v>
      </c>
      <c r="O6" s="801" t="s">
        <v>918</v>
      </c>
      <c r="P6" s="154"/>
    </row>
    <row r="7" spans="1:18" s="89" customFormat="1" ht="15.75" customHeight="1" x14ac:dyDescent="0.15">
      <c r="A7" s="795"/>
      <c r="B7" s="809"/>
      <c r="C7" s="805"/>
      <c r="D7" s="799" t="s">
        <v>811</v>
      </c>
      <c r="E7" s="799" t="s">
        <v>812</v>
      </c>
      <c r="F7" s="799"/>
      <c r="G7" s="805"/>
      <c r="H7" s="809"/>
      <c r="I7" s="809"/>
      <c r="J7" s="799"/>
      <c r="K7" s="799"/>
      <c r="L7" s="773"/>
      <c r="M7" s="799"/>
      <c r="N7" s="799"/>
      <c r="O7" s="802"/>
      <c r="P7" s="154"/>
    </row>
    <row r="8" spans="1:18" s="89" customFormat="1" ht="15.75" customHeight="1" thickBot="1" x14ac:dyDescent="0.2">
      <c r="A8" s="796"/>
      <c r="B8" s="810"/>
      <c r="C8" s="806"/>
      <c r="D8" s="800"/>
      <c r="E8" s="800"/>
      <c r="F8" s="800"/>
      <c r="G8" s="806"/>
      <c r="H8" s="455" t="s">
        <v>751</v>
      </c>
      <c r="I8" s="455" t="s">
        <v>742</v>
      </c>
      <c r="J8" s="800"/>
      <c r="K8" s="800"/>
      <c r="L8" s="807"/>
      <c r="M8" s="800"/>
      <c r="N8" s="800"/>
      <c r="O8" s="803"/>
      <c r="P8" s="154"/>
    </row>
    <row r="9" spans="1:18" s="89" customFormat="1" thickTop="1" x14ac:dyDescent="0.15">
      <c r="A9" s="456">
        <v>1</v>
      </c>
      <c r="B9" s="457">
        <v>2</v>
      </c>
      <c r="C9" s="457">
        <v>3</v>
      </c>
      <c r="D9" s="457">
        <v>4</v>
      </c>
      <c r="E9" s="457">
        <v>5</v>
      </c>
      <c r="F9" s="457">
        <v>6</v>
      </c>
      <c r="G9" s="457">
        <v>7</v>
      </c>
      <c r="H9" s="457">
        <v>8</v>
      </c>
      <c r="I9" s="457">
        <v>9</v>
      </c>
      <c r="J9" s="457">
        <v>10</v>
      </c>
      <c r="K9" s="457">
        <v>11</v>
      </c>
      <c r="L9" s="457">
        <v>12</v>
      </c>
      <c r="M9" s="457">
        <v>13</v>
      </c>
      <c r="N9" s="457">
        <v>14</v>
      </c>
      <c r="O9" s="458">
        <v>15</v>
      </c>
      <c r="P9" s="155"/>
    </row>
    <row r="10" spans="1:18" s="89" customFormat="1" ht="19.5" customHeight="1" x14ac:dyDescent="0.15">
      <c r="A10" s="232"/>
      <c r="B10" s="214"/>
      <c r="C10" s="315"/>
      <c r="D10" s="315"/>
      <c r="E10" s="315"/>
      <c r="F10" s="214"/>
      <c r="G10" s="214"/>
      <c r="H10" s="265"/>
      <c r="I10" s="315"/>
      <c r="J10" s="315"/>
      <c r="K10" s="315"/>
      <c r="L10" s="315"/>
      <c r="M10" s="315"/>
      <c r="N10" s="315"/>
      <c r="O10" s="100"/>
      <c r="P10" s="154"/>
    </row>
    <row r="11" spans="1:18" s="89" customFormat="1" ht="24" customHeight="1" x14ac:dyDescent="0.15">
      <c r="A11" s="183">
        <v>1</v>
      </c>
      <c r="B11" s="209" t="s">
        <v>8</v>
      </c>
      <c r="C11" s="179" t="s">
        <v>294</v>
      </c>
      <c r="D11" s="179" t="s">
        <v>294</v>
      </c>
      <c r="E11" s="179" t="s">
        <v>294</v>
      </c>
      <c r="F11" s="179" t="s">
        <v>294</v>
      </c>
      <c r="G11" s="214" t="s">
        <v>294</v>
      </c>
      <c r="H11" s="265" t="s">
        <v>294</v>
      </c>
      <c r="I11" s="179" t="s">
        <v>294</v>
      </c>
      <c r="J11" s="179" t="s">
        <v>294</v>
      </c>
      <c r="K11" s="179" t="s">
        <v>294</v>
      </c>
      <c r="L11" s="179" t="s">
        <v>294</v>
      </c>
      <c r="M11" s="179" t="s">
        <v>294</v>
      </c>
      <c r="N11" s="179" t="s">
        <v>294</v>
      </c>
      <c r="O11" s="100"/>
      <c r="P11" s="156"/>
    </row>
    <row r="12" spans="1:18" s="89" customFormat="1" ht="24" customHeight="1" x14ac:dyDescent="0.15">
      <c r="A12" s="183" t="s">
        <v>326</v>
      </c>
      <c r="B12" s="209" t="s">
        <v>356</v>
      </c>
      <c r="C12" s="179"/>
      <c r="D12" s="179" t="s">
        <v>294</v>
      </c>
      <c r="E12" s="179" t="s">
        <v>294</v>
      </c>
      <c r="F12" s="179" t="s">
        <v>294</v>
      </c>
      <c r="G12" s="214" t="s">
        <v>294</v>
      </c>
      <c r="H12" s="265" t="s">
        <v>294</v>
      </c>
      <c r="I12" s="179" t="s">
        <v>294</v>
      </c>
      <c r="J12" s="179" t="s">
        <v>294</v>
      </c>
      <c r="K12" s="179" t="s">
        <v>294</v>
      </c>
      <c r="L12" s="179" t="s">
        <v>294</v>
      </c>
      <c r="M12" s="179" t="s">
        <v>294</v>
      </c>
      <c r="N12" s="179" t="s">
        <v>294</v>
      </c>
      <c r="O12" s="100"/>
      <c r="P12" s="154"/>
    </row>
    <row r="13" spans="1:18" s="89" customFormat="1" ht="24" customHeight="1" x14ac:dyDescent="0.15">
      <c r="A13" s="183" t="s">
        <v>327</v>
      </c>
      <c r="B13" s="212" t="s">
        <v>356</v>
      </c>
      <c r="C13" s="179"/>
      <c r="D13" s="179"/>
      <c r="E13" s="179"/>
      <c r="F13" s="214"/>
      <c r="G13" s="214"/>
      <c r="H13" s="265"/>
      <c r="I13" s="179"/>
      <c r="J13" s="179"/>
      <c r="K13" s="179"/>
      <c r="L13" s="179"/>
      <c r="M13" s="179"/>
      <c r="N13" s="267">
        <f>SUM(N14:N19)</f>
        <v>178764999.71749938</v>
      </c>
      <c r="O13" s="262"/>
      <c r="P13" s="156"/>
      <c r="Q13" s="122">
        <f>N13+P13</f>
        <v>178764999.71749938</v>
      </c>
      <c r="R13" s="133">
        <f>N13+364251240.342</f>
        <v>543016240.05949938</v>
      </c>
    </row>
    <row r="14" spans="1:18" s="89" customFormat="1" ht="36" customHeight="1" x14ac:dyDescent="0.15">
      <c r="A14" s="276">
        <v>1</v>
      </c>
      <c r="B14" s="98" t="s">
        <v>633</v>
      </c>
      <c r="C14" s="179"/>
      <c r="D14" s="179"/>
      <c r="E14" s="179"/>
      <c r="F14" s="214"/>
      <c r="G14" s="214"/>
      <c r="H14" s="179"/>
      <c r="I14" s="209"/>
      <c r="J14" s="210">
        <v>2014</v>
      </c>
      <c r="K14" s="210"/>
      <c r="L14" s="210"/>
      <c r="M14" s="210" t="s">
        <v>25</v>
      </c>
      <c r="N14" s="251">
        <v>20600000</v>
      </c>
      <c r="O14" s="263" t="s">
        <v>475</v>
      </c>
      <c r="P14" s="155" t="s">
        <v>635</v>
      </c>
    </row>
    <row r="15" spans="1:18" s="89" customFormat="1" ht="36" customHeight="1" x14ac:dyDescent="0.15">
      <c r="A15" s="276">
        <v>2</v>
      </c>
      <c r="B15" s="98" t="s">
        <v>634</v>
      </c>
      <c r="C15" s="179"/>
      <c r="D15" s="179"/>
      <c r="E15" s="179"/>
      <c r="F15" s="214"/>
      <c r="G15" s="214"/>
      <c r="H15" s="179"/>
      <c r="I15" s="209"/>
      <c r="J15" s="210">
        <v>2014</v>
      </c>
      <c r="K15" s="210"/>
      <c r="L15" s="210"/>
      <c r="M15" s="210" t="s">
        <v>25</v>
      </c>
      <c r="N15" s="251">
        <v>20605000</v>
      </c>
      <c r="O15" s="263" t="s">
        <v>475</v>
      </c>
      <c r="P15" s="155" t="s">
        <v>635</v>
      </c>
    </row>
    <row r="16" spans="1:18" s="89" customFormat="1" ht="36" customHeight="1" x14ac:dyDescent="0.15">
      <c r="A16" s="276">
        <v>4</v>
      </c>
      <c r="B16" s="98" t="s">
        <v>833</v>
      </c>
      <c r="C16" s="179"/>
      <c r="D16" s="179"/>
      <c r="E16" s="179"/>
      <c r="F16" s="214"/>
      <c r="G16" s="214"/>
      <c r="H16" s="179"/>
      <c r="I16" s="209"/>
      <c r="J16" s="210">
        <v>2017</v>
      </c>
      <c r="K16" s="210"/>
      <c r="L16" s="210"/>
      <c r="M16" s="210" t="s">
        <v>25</v>
      </c>
      <c r="N16" s="251">
        <v>31097721.144250344</v>
      </c>
      <c r="O16" s="100"/>
      <c r="P16" s="154"/>
    </row>
    <row r="17" spans="1:16" s="89" customFormat="1" ht="36" customHeight="1" x14ac:dyDescent="0.15">
      <c r="A17" s="276">
        <v>5</v>
      </c>
      <c r="B17" s="98" t="s">
        <v>834</v>
      </c>
      <c r="C17" s="179"/>
      <c r="D17" s="179"/>
      <c r="E17" s="179"/>
      <c r="F17" s="214"/>
      <c r="G17" s="214"/>
      <c r="H17" s="179"/>
      <c r="I17" s="209"/>
      <c r="J17" s="210">
        <v>2017</v>
      </c>
      <c r="K17" s="210"/>
      <c r="L17" s="210"/>
      <c r="M17" s="210" t="s">
        <v>25</v>
      </c>
      <c r="N17" s="251">
        <v>31099794.532998838</v>
      </c>
      <c r="O17" s="100"/>
      <c r="P17" s="154"/>
    </row>
    <row r="18" spans="1:16" s="89" customFormat="1" ht="36" customHeight="1" x14ac:dyDescent="0.15">
      <c r="A18" s="276">
        <v>6</v>
      </c>
      <c r="B18" s="98" t="s">
        <v>835</v>
      </c>
      <c r="C18" s="179"/>
      <c r="D18" s="179"/>
      <c r="E18" s="179"/>
      <c r="F18" s="214"/>
      <c r="G18" s="214"/>
      <c r="H18" s="179"/>
      <c r="I18" s="209"/>
      <c r="J18" s="210">
        <v>2017</v>
      </c>
      <c r="K18" s="210"/>
      <c r="L18" s="210"/>
      <c r="M18" s="210" t="s">
        <v>25</v>
      </c>
      <c r="N18" s="251">
        <v>30582484.040250197</v>
      </c>
      <c r="O18" s="100"/>
      <c r="P18" s="154"/>
    </row>
    <row r="19" spans="1:16" s="89" customFormat="1" ht="36" customHeight="1" x14ac:dyDescent="0.15">
      <c r="A19" s="464">
        <v>7</v>
      </c>
      <c r="B19" s="465" t="s">
        <v>1034</v>
      </c>
      <c r="C19" s="466"/>
      <c r="D19" s="466"/>
      <c r="E19" s="466"/>
      <c r="F19" s="467"/>
      <c r="G19" s="467"/>
      <c r="H19" s="468"/>
      <c r="I19" s="469"/>
      <c r="J19" s="470">
        <v>2019</v>
      </c>
      <c r="K19" s="470"/>
      <c r="L19" s="470"/>
      <c r="M19" s="470" t="s">
        <v>25</v>
      </c>
      <c r="N19" s="471">
        <v>44780000</v>
      </c>
      <c r="O19" s="472"/>
      <c r="P19" s="154"/>
    </row>
    <row r="20" spans="1:16" s="89" customFormat="1" ht="29.25" customHeight="1" thickBot="1" x14ac:dyDescent="0.2">
      <c r="A20" s="264"/>
      <c r="B20" s="102"/>
      <c r="C20" s="103"/>
      <c r="D20" s="103"/>
      <c r="E20" s="103"/>
      <c r="F20" s="102"/>
      <c r="G20" s="102"/>
      <c r="H20" s="266"/>
      <c r="I20" s="103"/>
      <c r="J20" s="103"/>
      <c r="K20" s="103"/>
      <c r="L20" s="103"/>
      <c r="M20" s="103"/>
      <c r="N20" s="103"/>
      <c r="O20" s="104"/>
      <c r="P20" s="154"/>
    </row>
    <row r="21" spans="1:16" s="89" customFormat="1" ht="14" x14ac:dyDescent="0.15">
      <c r="A21" s="150"/>
      <c r="B21" s="136"/>
      <c r="C21" s="114"/>
      <c r="D21" s="163"/>
      <c r="E21" s="163"/>
      <c r="F21" s="164"/>
      <c r="G21" s="136"/>
      <c r="H21" s="163"/>
      <c r="I21" s="114"/>
      <c r="J21" s="114"/>
      <c r="K21" s="114"/>
      <c r="L21" s="114"/>
      <c r="M21" s="163"/>
      <c r="N21" s="116"/>
      <c r="O21" s="136"/>
      <c r="P21" s="154"/>
    </row>
    <row r="22" spans="1:16" s="89" customFormat="1" ht="14" x14ac:dyDescent="0.15">
      <c r="A22" s="150"/>
      <c r="B22" s="161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1"/>
      <c r="N22" s="161"/>
      <c r="O22" s="161"/>
      <c r="P22" s="154"/>
    </row>
    <row r="23" spans="1:16" s="89" customFormat="1" ht="15" customHeight="1" x14ac:dyDescent="0.15">
      <c r="A23" s="150"/>
      <c r="B23" s="642" t="s">
        <v>855</v>
      </c>
      <c r="C23" s="642"/>
      <c r="D23" s="642"/>
      <c r="E23" s="642"/>
      <c r="F23" s="369"/>
      <c r="G23" s="369"/>
      <c r="H23" s="361"/>
      <c r="I23" s="369"/>
      <c r="J23" s="642" t="s">
        <v>1081</v>
      </c>
      <c r="K23" s="642"/>
      <c r="L23" s="642"/>
      <c r="M23" s="642"/>
      <c r="N23" s="642"/>
      <c r="O23" s="369"/>
      <c r="P23" s="369"/>
    </row>
    <row r="24" spans="1:16" s="89" customFormat="1" ht="14" x14ac:dyDescent="0.15">
      <c r="A24" s="150"/>
      <c r="B24" s="642" t="s">
        <v>862</v>
      </c>
      <c r="C24" s="642"/>
      <c r="D24" s="642"/>
      <c r="E24" s="642"/>
      <c r="F24" s="369"/>
      <c r="G24" s="369"/>
      <c r="H24" s="361"/>
      <c r="I24" s="359"/>
      <c r="J24" s="359"/>
      <c r="K24" s="359"/>
      <c r="L24" s="359"/>
      <c r="M24" s="359"/>
      <c r="N24" s="362"/>
      <c r="O24" s="364"/>
      <c r="P24" s="141"/>
    </row>
    <row r="25" spans="1:16" s="89" customFormat="1" ht="15" customHeight="1" x14ac:dyDescent="0.15">
      <c r="A25" s="150"/>
      <c r="B25" s="642" t="s">
        <v>330</v>
      </c>
      <c r="C25" s="642"/>
      <c r="D25" s="642"/>
      <c r="E25" s="642"/>
      <c r="F25" s="369"/>
      <c r="G25" s="369"/>
      <c r="H25" s="361"/>
      <c r="I25" s="369"/>
      <c r="J25" s="642" t="s">
        <v>36</v>
      </c>
      <c r="K25" s="642"/>
      <c r="L25" s="642"/>
      <c r="M25" s="642"/>
      <c r="N25" s="642"/>
      <c r="O25" s="369"/>
      <c r="P25" s="369"/>
    </row>
    <row r="26" spans="1:16" s="89" customFormat="1" ht="14" x14ac:dyDescent="0.15">
      <c r="A26" s="150"/>
      <c r="B26" s="360"/>
      <c r="C26" s="358"/>
      <c r="D26" s="358"/>
      <c r="E26" s="358"/>
      <c r="F26" s="360"/>
      <c r="G26" s="360"/>
      <c r="H26" s="361"/>
      <c r="I26" s="358"/>
      <c r="J26" s="358"/>
      <c r="K26" s="358"/>
      <c r="L26" s="358"/>
      <c r="M26" s="358"/>
      <c r="N26" s="364"/>
      <c r="O26" s="365"/>
      <c r="P26" s="147"/>
    </row>
    <row r="27" spans="1:16" s="89" customFormat="1" ht="14" x14ac:dyDescent="0.15">
      <c r="A27" s="150"/>
      <c r="B27" s="366"/>
      <c r="C27" s="360"/>
      <c r="D27" s="360"/>
      <c r="E27" s="360"/>
      <c r="F27" s="360"/>
      <c r="G27" s="360"/>
      <c r="H27" s="361"/>
      <c r="I27" s="360"/>
      <c r="J27" s="360"/>
      <c r="K27" s="360"/>
      <c r="L27" s="360"/>
      <c r="M27" s="360"/>
      <c r="N27" s="367"/>
      <c r="O27" s="365"/>
      <c r="P27" s="147"/>
    </row>
    <row r="28" spans="1:16" s="89" customFormat="1" ht="14" x14ac:dyDescent="0.15">
      <c r="A28" s="150"/>
      <c r="B28" s="360"/>
      <c r="C28" s="360"/>
      <c r="D28" s="360"/>
      <c r="E28" s="360"/>
      <c r="F28" s="360"/>
      <c r="G28" s="360"/>
      <c r="H28" s="359"/>
      <c r="I28" s="366"/>
      <c r="J28" s="366"/>
      <c r="K28" s="366"/>
      <c r="L28" s="366"/>
      <c r="M28" s="366"/>
      <c r="N28" s="363"/>
      <c r="O28" s="364"/>
      <c r="P28" s="147"/>
    </row>
    <row r="29" spans="1:16" s="89" customFormat="1" ht="15" customHeight="1" x14ac:dyDescent="0.15">
      <c r="A29" s="150"/>
      <c r="B29" s="655" t="s">
        <v>922</v>
      </c>
      <c r="C29" s="655"/>
      <c r="D29" s="655"/>
      <c r="E29" s="655"/>
      <c r="F29" s="370"/>
      <c r="G29" s="370"/>
      <c r="H29" s="359"/>
      <c r="I29" s="370"/>
      <c r="J29" s="655" t="s">
        <v>331</v>
      </c>
      <c r="K29" s="655"/>
      <c r="L29" s="655"/>
      <c r="M29" s="655"/>
      <c r="N29" s="655"/>
      <c r="O29" s="370"/>
      <c r="P29" s="370"/>
    </row>
    <row r="30" spans="1:16" s="89" customFormat="1" ht="15" customHeight="1" x14ac:dyDescent="0.15">
      <c r="A30" s="137"/>
      <c r="B30" s="642" t="s">
        <v>923</v>
      </c>
      <c r="C30" s="642"/>
      <c r="D30" s="642"/>
      <c r="E30" s="642"/>
      <c r="F30" s="369"/>
      <c r="G30" s="369"/>
      <c r="H30" s="359"/>
      <c r="I30" s="369"/>
      <c r="J30" s="642" t="s">
        <v>332</v>
      </c>
      <c r="K30" s="642"/>
      <c r="L30" s="642"/>
      <c r="M30" s="642"/>
      <c r="N30" s="642"/>
      <c r="O30" s="369"/>
      <c r="P30" s="369"/>
    </row>
    <row r="31" spans="1:16" s="89" customFormat="1" ht="14" x14ac:dyDescent="0.15">
      <c r="B31" s="144"/>
      <c r="C31" s="144"/>
      <c r="D31" s="144"/>
      <c r="E31" s="144"/>
      <c r="F31" s="144"/>
      <c r="G31" s="140"/>
      <c r="H31" s="140"/>
      <c r="I31" s="144"/>
      <c r="J31" s="144"/>
      <c r="K31" s="144"/>
      <c r="L31" s="144"/>
      <c r="M31" s="144"/>
      <c r="N31" s="144"/>
    </row>
    <row r="32" spans="1:16" s="89" customFormat="1" ht="14" x14ac:dyDescent="0.15">
      <c r="B32" s="135"/>
      <c r="C32" s="135"/>
      <c r="D32" s="135"/>
      <c r="E32" s="135"/>
      <c r="F32" s="135"/>
    </row>
    <row r="33" s="89" customFormat="1" ht="14" x14ac:dyDescent="0.15"/>
  </sheetData>
  <mergeCells count="31">
    <mergeCell ref="F6:F8"/>
    <mergeCell ref="B29:E29"/>
    <mergeCell ref="B30:E30"/>
    <mergeCell ref="B23:E23"/>
    <mergeCell ref="B24:E24"/>
    <mergeCell ref="B25:E25"/>
    <mergeCell ref="B6:B8"/>
    <mergeCell ref="C6:C8"/>
    <mergeCell ref="D7:D8"/>
    <mergeCell ref="E7:E8"/>
    <mergeCell ref="K6:K8"/>
    <mergeCell ref="L6:L8"/>
    <mergeCell ref="M6:M8"/>
    <mergeCell ref="I5:M5"/>
    <mergeCell ref="H6:I7"/>
    <mergeCell ref="J23:N23"/>
    <mergeCell ref="J25:N25"/>
    <mergeCell ref="J29:N29"/>
    <mergeCell ref="J30:N30"/>
    <mergeCell ref="A1:O1"/>
    <mergeCell ref="A2:O2"/>
    <mergeCell ref="O5:P5"/>
    <mergeCell ref="A6:A8"/>
    <mergeCell ref="L4:O4"/>
    <mergeCell ref="D6:E6"/>
    <mergeCell ref="B5:D5"/>
    <mergeCell ref="G5:H5"/>
    <mergeCell ref="N6:N8"/>
    <mergeCell ref="O6:O8"/>
    <mergeCell ref="G6:G8"/>
    <mergeCell ref="J6:J8"/>
  </mergeCells>
  <phoneticPr fontId="25" type="noConversion"/>
  <printOptions horizontalCentered="1"/>
  <pageMargins left="8.3149606299212614E-2" right="0.47685039370078741" top="0.90999999999999992" bottom="0.75000000000000011" header="0.31" footer="0.31"/>
  <pageSetup paperSize="5" scale="65" firstPageNumber="19" orientation="landscape" useFirstPageNumber="1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34"/>
  <sheetViews>
    <sheetView view="pageBreakPreview" topLeftCell="A8" zoomScale="90" zoomScaleNormal="80" zoomScaleSheetLayoutView="90" workbookViewId="0">
      <selection activeCell="G18" sqref="G18"/>
    </sheetView>
  </sheetViews>
  <sheetFormatPr baseColWidth="10" defaultColWidth="8.83203125" defaultRowHeight="15" x14ac:dyDescent="0.2"/>
  <cols>
    <col min="1" max="1" width="7.6640625" style="318" customWidth="1"/>
    <col min="2" max="2" width="45.83203125" style="318" customWidth="1"/>
    <col min="3" max="3" width="11" style="318" customWidth="1"/>
    <col min="4" max="4" width="13.6640625" style="318" customWidth="1"/>
    <col min="5" max="5" width="14.5" style="318" customWidth="1"/>
    <col min="6" max="6" width="9.5" style="318" customWidth="1"/>
    <col min="7" max="7" width="16.6640625" style="318" customWidth="1"/>
    <col min="8" max="8" width="12.1640625" style="318" customWidth="1"/>
    <col min="9" max="9" width="12.6640625" style="318" customWidth="1"/>
    <col min="10" max="10" width="11.5" style="318" customWidth="1"/>
    <col min="11" max="11" width="10.33203125" style="318" customWidth="1"/>
    <col min="12" max="12" width="11.83203125" style="318" customWidth="1"/>
    <col min="13" max="13" width="10.5" style="318" customWidth="1"/>
    <col min="14" max="14" width="18.5" style="318" customWidth="1"/>
    <col min="15" max="15" width="14.1640625" style="318" customWidth="1"/>
    <col min="16" max="16" width="18.6640625" style="318" customWidth="1"/>
    <col min="17" max="17" width="15.1640625" style="318" bestFit="1" customWidth="1"/>
    <col min="18" max="18" width="18" style="318" bestFit="1" customWidth="1"/>
    <col min="19" max="16384" width="8.83203125" style="318"/>
  </cols>
  <sheetData>
    <row r="1" spans="1:18" s="89" customFormat="1" ht="25" x14ac:dyDescent="0.15">
      <c r="A1" s="656" t="s">
        <v>333</v>
      </c>
      <c r="B1" s="656"/>
      <c r="C1" s="656"/>
      <c r="D1" s="656"/>
      <c r="E1" s="656"/>
      <c r="F1" s="656"/>
      <c r="G1" s="656"/>
      <c r="H1" s="656"/>
      <c r="I1" s="656"/>
      <c r="J1" s="656"/>
      <c r="K1" s="656"/>
      <c r="L1" s="656"/>
      <c r="M1" s="656"/>
      <c r="N1" s="656"/>
      <c r="O1" s="656"/>
      <c r="P1" s="154"/>
    </row>
    <row r="2" spans="1:18" s="89" customFormat="1" ht="25" x14ac:dyDescent="0.15">
      <c r="A2" s="656" t="s">
        <v>860</v>
      </c>
      <c r="B2" s="656"/>
      <c r="C2" s="656"/>
      <c r="D2" s="656"/>
      <c r="E2" s="656"/>
      <c r="F2" s="656"/>
      <c r="G2" s="656"/>
      <c r="H2" s="656"/>
      <c r="I2" s="656"/>
      <c r="J2" s="656"/>
      <c r="K2" s="656"/>
      <c r="L2" s="656"/>
      <c r="M2" s="656"/>
      <c r="N2" s="656"/>
      <c r="O2" s="656"/>
      <c r="P2" s="154"/>
    </row>
    <row r="3" spans="1:18" s="89" customFormat="1" ht="14" x14ac:dyDescent="0.15">
      <c r="A3" s="150"/>
      <c r="B3" s="356"/>
      <c r="C3" s="355"/>
      <c r="D3" s="355"/>
      <c r="E3" s="355"/>
      <c r="F3" s="356"/>
      <c r="G3" s="356"/>
      <c r="H3" s="355"/>
      <c r="I3" s="355"/>
      <c r="J3" s="355"/>
      <c r="K3" s="355"/>
      <c r="L3" s="355"/>
      <c r="M3" s="355"/>
      <c r="N3" s="355"/>
      <c r="O3" s="356"/>
      <c r="P3" s="154"/>
    </row>
    <row r="4" spans="1:18" s="89" customFormat="1" ht="14" x14ac:dyDescent="0.15">
      <c r="A4" s="150"/>
      <c r="B4" s="356"/>
      <c r="C4" s="355"/>
      <c r="D4" s="355"/>
      <c r="E4" s="355"/>
      <c r="F4" s="356"/>
      <c r="G4" s="356"/>
      <c r="H4" s="355"/>
      <c r="I4" s="355"/>
      <c r="J4" s="355"/>
      <c r="K4" s="355"/>
      <c r="L4" s="715" t="s">
        <v>294</v>
      </c>
      <c r="M4" s="715"/>
      <c r="N4" s="715"/>
      <c r="O4" s="715"/>
      <c r="P4" s="154"/>
    </row>
    <row r="5" spans="1:18" s="89" customFormat="1" thickBot="1" x14ac:dyDescent="0.2">
      <c r="A5" s="150"/>
      <c r="B5" s="715" t="s">
        <v>861</v>
      </c>
      <c r="C5" s="715"/>
      <c r="D5" s="715"/>
      <c r="E5" s="356"/>
      <c r="F5" s="356"/>
      <c r="G5" s="798"/>
      <c r="H5" s="798"/>
      <c r="I5" s="657"/>
      <c r="J5" s="657"/>
      <c r="K5" s="657"/>
      <c r="L5" s="657"/>
      <c r="M5" s="657"/>
      <c r="N5" s="355"/>
      <c r="O5" s="715"/>
      <c r="P5" s="715"/>
    </row>
    <row r="6" spans="1:18" s="89" customFormat="1" ht="15.75" customHeight="1" thickTop="1" x14ac:dyDescent="0.15">
      <c r="A6" s="811" t="s">
        <v>340</v>
      </c>
      <c r="B6" s="814" t="s">
        <v>741</v>
      </c>
      <c r="C6" s="817" t="s">
        <v>830</v>
      </c>
      <c r="D6" s="820" t="s">
        <v>917</v>
      </c>
      <c r="E6" s="820"/>
      <c r="F6" s="820" t="s">
        <v>745</v>
      </c>
      <c r="G6" s="817" t="s">
        <v>747</v>
      </c>
      <c r="H6" s="814" t="s">
        <v>819</v>
      </c>
      <c r="I6" s="814"/>
      <c r="J6" s="820" t="s">
        <v>831</v>
      </c>
      <c r="K6" s="820" t="s">
        <v>748</v>
      </c>
      <c r="L6" s="820" t="s">
        <v>815</v>
      </c>
      <c r="M6" s="820" t="s">
        <v>908</v>
      </c>
      <c r="N6" s="820" t="s">
        <v>832</v>
      </c>
      <c r="O6" s="823" t="s">
        <v>918</v>
      </c>
      <c r="P6" s="154"/>
    </row>
    <row r="7" spans="1:18" s="89" customFormat="1" ht="15.75" customHeight="1" x14ac:dyDescent="0.15">
      <c r="A7" s="812"/>
      <c r="B7" s="815"/>
      <c r="C7" s="818"/>
      <c r="D7" s="821" t="s">
        <v>811</v>
      </c>
      <c r="E7" s="821" t="s">
        <v>812</v>
      </c>
      <c r="F7" s="821"/>
      <c r="G7" s="818"/>
      <c r="H7" s="815"/>
      <c r="I7" s="815"/>
      <c r="J7" s="821"/>
      <c r="K7" s="821"/>
      <c r="L7" s="754"/>
      <c r="M7" s="821"/>
      <c r="N7" s="821"/>
      <c r="O7" s="824"/>
      <c r="P7" s="154"/>
    </row>
    <row r="8" spans="1:18" s="89" customFormat="1" ht="15.75" customHeight="1" thickBot="1" x14ac:dyDescent="0.2">
      <c r="A8" s="813"/>
      <c r="B8" s="816"/>
      <c r="C8" s="819"/>
      <c r="D8" s="822"/>
      <c r="E8" s="822"/>
      <c r="F8" s="822"/>
      <c r="G8" s="819"/>
      <c r="H8" s="357" t="s">
        <v>751</v>
      </c>
      <c r="I8" s="357" t="s">
        <v>742</v>
      </c>
      <c r="J8" s="822"/>
      <c r="K8" s="822"/>
      <c r="L8" s="755"/>
      <c r="M8" s="822"/>
      <c r="N8" s="822"/>
      <c r="O8" s="825"/>
      <c r="P8" s="154"/>
    </row>
    <row r="9" spans="1:18" s="89" customFormat="1" thickTop="1" x14ac:dyDescent="0.15">
      <c r="A9" s="346">
        <v>1</v>
      </c>
      <c r="B9" s="347">
        <v>2</v>
      </c>
      <c r="C9" s="347">
        <v>3</v>
      </c>
      <c r="D9" s="347">
        <v>4</v>
      </c>
      <c r="E9" s="347">
        <v>5</v>
      </c>
      <c r="F9" s="347">
        <v>6</v>
      </c>
      <c r="G9" s="347">
        <v>7</v>
      </c>
      <c r="H9" s="347">
        <v>8</v>
      </c>
      <c r="I9" s="347">
        <v>9</v>
      </c>
      <c r="J9" s="347">
        <v>10</v>
      </c>
      <c r="K9" s="347">
        <v>11</v>
      </c>
      <c r="L9" s="347">
        <v>12</v>
      </c>
      <c r="M9" s="347">
        <v>13</v>
      </c>
      <c r="N9" s="347">
        <v>14</v>
      </c>
      <c r="O9" s="348">
        <v>15</v>
      </c>
      <c r="P9" s="155"/>
    </row>
    <row r="10" spans="1:18" s="89" customFormat="1" ht="19.5" customHeight="1" x14ac:dyDescent="0.15">
      <c r="A10" s="232"/>
      <c r="B10" s="214"/>
      <c r="C10" s="315"/>
      <c r="D10" s="315"/>
      <c r="E10" s="315"/>
      <c r="F10" s="214"/>
      <c r="G10" s="214"/>
      <c r="H10" s="265"/>
      <c r="I10" s="315"/>
      <c r="J10" s="315"/>
      <c r="K10" s="315"/>
      <c r="L10" s="315"/>
      <c r="M10" s="315"/>
      <c r="N10" s="315"/>
      <c r="O10" s="100"/>
      <c r="P10" s="154"/>
    </row>
    <row r="11" spans="1:18" s="89" customFormat="1" ht="24" customHeight="1" x14ac:dyDescent="0.15">
      <c r="A11" s="183">
        <v>1</v>
      </c>
      <c r="B11" s="209" t="s">
        <v>8</v>
      </c>
      <c r="C11" s="315" t="s">
        <v>294</v>
      </c>
      <c r="D11" s="315" t="s">
        <v>294</v>
      </c>
      <c r="E11" s="315" t="s">
        <v>294</v>
      </c>
      <c r="F11" s="315" t="s">
        <v>294</v>
      </c>
      <c r="G11" s="214" t="s">
        <v>294</v>
      </c>
      <c r="H11" s="265" t="s">
        <v>294</v>
      </c>
      <c r="I11" s="315" t="s">
        <v>294</v>
      </c>
      <c r="J11" s="315" t="s">
        <v>294</v>
      </c>
      <c r="K11" s="315" t="s">
        <v>294</v>
      </c>
      <c r="L11" s="315" t="s">
        <v>294</v>
      </c>
      <c r="M11" s="315" t="s">
        <v>294</v>
      </c>
      <c r="N11" s="315" t="s">
        <v>294</v>
      </c>
      <c r="O11" s="100"/>
      <c r="P11" s="156"/>
    </row>
    <row r="12" spans="1:18" s="89" customFormat="1" ht="24" customHeight="1" x14ac:dyDescent="0.15">
      <c r="A12" s="183" t="s">
        <v>326</v>
      </c>
      <c r="B12" s="209" t="s">
        <v>356</v>
      </c>
      <c r="C12" s="315"/>
      <c r="D12" s="315" t="s">
        <v>294</v>
      </c>
      <c r="E12" s="315" t="s">
        <v>294</v>
      </c>
      <c r="F12" s="315" t="s">
        <v>294</v>
      </c>
      <c r="G12" s="214" t="s">
        <v>294</v>
      </c>
      <c r="H12" s="265" t="s">
        <v>294</v>
      </c>
      <c r="I12" s="315" t="s">
        <v>294</v>
      </c>
      <c r="J12" s="315" t="s">
        <v>294</v>
      </c>
      <c r="K12" s="315" t="s">
        <v>294</v>
      </c>
      <c r="L12" s="315" t="s">
        <v>294</v>
      </c>
      <c r="M12" s="315" t="s">
        <v>294</v>
      </c>
      <c r="N12" s="315" t="s">
        <v>294</v>
      </c>
      <c r="O12" s="100"/>
      <c r="P12" s="154"/>
    </row>
    <row r="13" spans="1:18" s="89" customFormat="1" ht="24" customHeight="1" x14ac:dyDescent="0.15">
      <c r="A13" s="183" t="s">
        <v>327</v>
      </c>
      <c r="B13" s="212" t="s">
        <v>356</v>
      </c>
      <c r="C13" s="315"/>
      <c r="D13" s="315"/>
      <c r="E13" s="315"/>
      <c r="F13" s="214"/>
      <c r="G13" s="214"/>
      <c r="H13" s="265"/>
      <c r="I13" s="315"/>
      <c r="J13" s="315"/>
      <c r="K13" s="315"/>
      <c r="L13" s="315"/>
      <c r="M13" s="315"/>
      <c r="N13" s="267">
        <f>SUM(N14:N20)</f>
        <v>457031240.05929893</v>
      </c>
      <c r="O13" s="262"/>
      <c r="P13" s="156"/>
      <c r="Q13" s="122">
        <f>N13+P13</f>
        <v>457031240.05929893</v>
      </c>
      <c r="R13" s="133">
        <f>N13+364251240.342</f>
        <v>821282480.401299</v>
      </c>
    </row>
    <row r="14" spans="1:18" s="89" customFormat="1" ht="36" customHeight="1" x14ac:dyDescent="0.15">
      <c r="A14" s="276">
        <v>1</v>
      </c>
      <c r="B14" s="98" t="s">
        <v>631</v>
      </c>
      <c r="C14" s="315"/>
      <c r="D14" s="315"/>
      <c r="E14" s="315"/>
      <c r="F14" s="214"/>
      <c r="G14" s="214"/>
      <c r="H14" s="315"/>
      <c r="I14" s="209"/>
      <c r="J14" s="210">
        <v>2012</v>
      </c>
      <c r="K14" s="210"/>
      <c r="L14" s="210"/>
      <c r="M14" s="210" t="s">
        <v>25</v>
      </c>
      <c r="N14" s="255">
        <v>285000000</v>
      </c>
      <c r="O14" s="263" t="s">
        <v>475</v>
      </c>
      <c r="P14" s="155" t="s">
        <v>635</v>
      </c>
    </row>
    <row r="15" spans="1:18" s="89" customFormat="1" ht="36" customHeight="1" x14ac:dyDescent="0.15">
      <c r="A15" s="276">
        <v>2</v>
      </c>
      <c r="B15" s="98" t="s">
        <v>632</v>
      </c>
      <c r="C15" s="315"/>
      <c r="D15" s="315"/>
      <c r="E15" s="315"/>
      <c r="F15" s="214"/>
      <c r="G15" s="214"/>
      <c r="H15" s="315"/>
      <c r="I15" s="209"/>
      <c r="J15" s="210">
        <v>2013</v>
      </c>
      <c r="K15" s="210"/>
      <c r="L15" s="210"/>
      <c r="M15" s="210" t="s">
        <v>25</v>
      </c>
      <c r="N15" s="251">
        <v>38046240.341799572</v>
      </c>
      <c r="O15" s="263" t="s">
        <v>475</v>
      </c>
      <c r="P15" s="155" t="s">
        <v>635</v>
      </c>
    </row>
    <row r="16" spans="1:18" s="89" customFormat="1" ht="36" customHeight="1" x14ac:dyDescent="0.15">
      <c r="A16" s="276">
        <v>3</v>
      </c>
      <c r="B16" s="98" t="s">
        <v>633</v>
      </c>
      <c r="C16" s="315"/>
      <c r="D16" s="315"/>
      <c r="E16" s="315"/>
      <c r="F16" s="214"/>
      <c r="G16" s="214"/>
      <c r="H16" s="315"/>
      <c r="I16" s="209"/>
      <c r="J16" s="210">
        <v>2014</v>
      </c>
      <c r="K16" s="210"/>
      <c r="L16" s="210"/>
      <c r="M16" s="210" t="s">
        <v>25</v>
      </c>
      <c r="N16" s="251">
        <v>20600000</v>
      </c>
      <c r="O16" s="263" t="s">
        <v>475</v>
      </c>
      <c r="P16" s="155" t="s">
        <v>635</v>
      </c>
    </row>
    <row r="17" spans="1:16" s="89" customFormat="1" ht="36" customHeight="1" x14ac:dyDescent="0.15">
      <c r="A17" s="276">
        <v>4</v>
      </c>
      <c r="B17" s="98" t="s">
        <v>634</v>
      </c>
      <c r="C17" s="315"/>
      <c r="D17" s="315"/>
      <c r="E17" s="315"/>
      <c r="F17" s="214"/>
      <c r="G17" s="214"/>
      <c r="H17" s="315"/>
      <c r="I17" s="209"/>
      <c r="J17" s="210">
        <v>2014</v>
      </c>
      <c r="K17" s="210"/>
      <c r="L17" s="210"/>
      <c r="M17" s="210" t="s">
        <v>25</v>
      </c>
      <c r="N17" s="251">
        <v>20605000</v>
      </c>
      <c r="O17" s="263" t="s">
        <v>475</v>
      </c>
      <c r="P17" s="155" t="s">
        <v>635</v>
      </c>
    </row>
    <row r="18" spans="1:16" s="89" customFormat="1" ht="36" customHeight="1" x14ac:dyDescent="0.15">
      <c r="A18" s="276">
        <v>5</v>
      </c>
      <c r="B18" s="98" t="s">
        <v>833</v>
      </c>
      <c r="C18" s="315"/>
      <c r="D18" s="315"/>
      <c r="E18" s="315"/>
      <c r="F18" s="214"/>
      <c r="G18" s="214"/>
      <c r="H18" s="315"/>
      <c r="I18" s="209"/>
      <c r="J18" s="210">
        <v>2017</v>
      </c>
      <c r="K18" s="210"/>
      <c r="L18" s="210"/>
      <c r="M18" s="210" t="s">
        <v>25</v>
      </c>
      <c r="N18" s="251">
        <v>31097721.144250344</v>
      </c>
      <c r="O18" s="100"/>
      <c r="P18" s="154"/>
    </row>
    <row r="19" spans="1:16" s="89" customFormat="1" ht="36" customHeight="1" x14ac:dyDescent="0.15">
      <c r="A19" s="276">
        <v>6</v>
      </c>
      <c r="B19" s="98" t="s">
        <v>834</v>
      </c>
      <c r="C19" s="315"/>
      <c r="D19" s="315"/>
      <c r="E19" s="315"/>
      <c r="F19" s="214"/>
      <c r="G19" s="214"/>
      <c r="H19" s="315"/>
      <c r="I19" s="209"/>
      <c r="J19" s="210">
        <v>2017</v>
      </c>
      <c r="K19" s="210"/>
      <c r="L19" s="210"/>
      <c r="M19" s="210" t="s">
        <v>25</v>
      </c>
      <c r="N19" s="251">
        <v>31099794.532998838</v>
      </c>
      <c r="O19" s="100"/>
      <c r="P19" s="154"/>
    </row>
    <row r="20" spans="1:16" s="89" customFormat="1" ht="36" customHeight="1" x14ac:dyDescent="0.15">
      <c r="A20" s="276">
        <v>7</v>
      </c>
      <c r="B20" s="98" t="s">
        <v>835</v>
      </c>
      <c r="C20" s="315"/>
      <c r="D20" s="315"/>
      <c r="E20" s="315"/>
      <c r="F20" s="214"/>
      <c r="G20" s="214"/>
      <c r="H20" s="315"/>
      <c r="I20" s="209"/>
      <c r="J20" s="210">
        <v>2017</v>
      </c>
      <c r="K20" s="210"/>
      <c r="L20" s="210"/>
      <c r="M20" s="210" t="s">
        <v>25</v>
      </c>
      <c r="N20" s="251">
        <v>30582484.040250197</v>
      </c>
      <c r="O20" s="100"/>
      <c r="P20" s="154"/>
    </row>
    <row r="21" spans="1:16" s="89" customFormat="1" ht="29.25" customHeight="1" thickBot="1" x14ac:dyDescent="0.2">
      <c r="A21" s="264"/>
      <c r="B21" s="102"/>
      <c r="C21" s="103"/>
      <c r="D21" s="103"/>
      <c r="E21" s="103"/>
      <c r="F21" s="102"/>
      <c r="G21" s="102"/>
      <c r="H21" s="266"/>
      <c r="I21" s="103"/>
      <c r="J21" s="103"/>
      <c r="K21" s="103"/>
      <c r="L21" s="103"/>
      <c r="M21" s="103"/>
      <c r="N21" s="103"/>
      <c r="O21" s="104"/>
      <c r="P21" s="154"/>
    </row>
    <row r="22" spans="1:16" s="89" customFormat="1" ht="14" x14ac:dyDescent="0.15">
      <c r="A22" s="150"/>
      <c r="B22" s="356"/>
      <c r="C22" s="355"/>
      <c r="D22" s="163"/>
      <c r="E22" s="163"/>
      <c r="F22" s="164"/>
      <c r="G22" s="356"/>
      <c r="H22" s="163"/>
      <c r="I22" s="355"/>
      <c r="J22" s="355"/>
      <c r="K22" s="355"/>
      <c r="L22" s="355"/>
      <c r="M22" s="163"/>
      <c r="N22" s="163"/>
      <c r="O22" s="356"/>
      <c r="P22" s="154"/>
    </row>
    <row r="23" spans="1:16" s="89" customFormat="1" ht="14" x14ac:dyDescent="0.15">
      <c r="A23" s="150"/>
      <c r="B23" s="356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6"/>
      <c r="N23" s="356"/>
      <c r="O23" s="356"/>
      <c r="P23" s="154"/>
    </row>
    <row r="24" spans="1:16" s="89" customFormat="1" ht="15" customHeight="1" x14ac:dyDescent="0.15">
      <c r="A24" s="150"/>
      <c r="B24" s="642" t="s">
        <v>855</v>
      </c>
      <c r="C24" s="642"/>
      <c r="D24" s="642"/>
      <c r="E24" s="642"/>
      <c r="F24" s="369"/>
      <c r="G24" s="369"/>
      <c r="H24" s="361"/>
      <c r="I24" s="369"/>
      <c r="J24" s="642" t="s">
        <v>920</v>
      </c>
      <c r="K24" s="642"/>
      <c r="L24" s="642"/>
      <c r="M24" s="642"/>
      <c r="N24" s="642"/>
      <c r="O24" s="369"/>
      <c r="P24" s="369"/>
    </row>
    <row r="25" spans="1:16" s="89" customFormat="1" ht="14" x14ac:dyDescent="0.15">
      <c r="A25" s="150"/>
      <c r="B25" s="642" t="s">
        <v>921</v>
      </c>
      <c r="C25" s="642"/>
      <c r="D25" s="642"/>
      <c r="E25" s="642"/>
      <c r="F25" s="369"/>
      <c r="G25" s="369"/>
      <c r="H25" s="361"/>
      <c r="I25" s="359"/>
      <c r="J25" s="359"/>
      <c r="K25" s="359"/>
      <c r="L25" s="359"/>
      <c r="M25" s="359"/>
      <c r="N25" s="362"/>
      <c r="O25" s="364"/>
      <c r="P25" s="141"/>
    </row>
    <row r="26" spans="1:16" s="89" customFormat="1" ht="15" customHeight="1" x14ac:dyDescent="0.15">
      <c r="A26" s="150"/>
      <c r="B26" s="642" t="s">
        <v>330</v>
      </c>
      <c r="C26" s="642"/>
      <c r="D26" s="642"/>
      <c r="E26" s="642"/>
      <c r="F26" s="369"/>
      <c r="G26" s="369"/>
      <c r="H26" s="361"/>
      <c r="I26" s="369"/>
      <c r="J26" s="642" t="s">
        <v>36</v>
      </c>
      <c r="K26" s="642"/>
      <c r="L26" s="642"/>
      <c r="M26" s="642"/>
      <c r="N26" s="642"/>
      <c r="O26" s="369"/>
      <c r="P26" s="369"/>
    </row>
    <row r="27" spans="1:16" s="89" customFormat="1" ht="14" x14ac:dyDescent="0.15">
      <c r="A27" s="150"/>
      <c r="B27" s="360"/>
      <c r="C27" s="368"/>
      <c r="D27" s="368"/>
      <c r="E27" s="368"/>
      <c r="F27" s="360"/>
      <c r="G27" s="360"/>
      <c r="H27" s="361"/>
      <c r="I27" s="368"/>
      <c r="J27" s="368"/>
      <c r="K27" s="368"/>
      <c r="L27" s="368"/>
      <c r="M27" s="368"/>
      <c r="N27" s="364"/>
      <c r="O27" s="365"/>
      <c r="P27" s="147"/>
    </row>
    <row r="28" spans="1:16" s="89" customFormat="1" ht="14" x14ac:dyDescent="0.15">
      <c r="A28" s="150"/>
      <c r="B28" s="366"/>
      <c r="C28" s="360"/>
      <c r="D28" s="360"/>
      <c r="E28" s="360"/>
      <c r="F28" s="360"/>
      <c r="G28" s="360"/>
      <c r="H28" s="361"/>
      <c r="I28" s="360"/>
      <c r="J28" s="360"/>
      <c r="K28" s="360"/>
      <c r="L28" s="360"/>
      <c r="M28" s="360"/>
      <c r="N28" s="367"/>
      <c r="O28" s="365"/>
      <c r="P28" s="147"/>
    </row>
    <row r="29" spans="1:16" s="89" customFormat="1" ht="14" x14ac:dyDescent="0.15">
      <c r="A29" s="150"/>
      <c r="B29" s="360"/>
      <c r="C29" s="360"/>
      <c r="D29" s="360"/>
      <c r="E29" s="360"/>
      <c r="F29" s="360"/>
      <c r="G29" s="360"/>
      <c r="H29" s="359"/>
      <c r="I29" s="366"/>
      <c r="J29" s="366"/>
      <c r="K29" s="366"/>
      <c r="L29" s="366"/>
      <c r="M29" s="366"/>
      <c r="N29" s="363"/>
      <c r="O29" s="364"/>
      <c r="P29" s="147"/>
    </row>
    <row r="30" spans="1:16" s="89" customFormat="1" ht="15" customHeight="1" x14ac:dyDescent="0.15">
      <c r="A30" s="150"/>
      <c r="B30" s="655" t="s">
        <v>922</v>
      </c>
      <c r="C30" s="655"/>
      <c r="D30" s="655"/>
      <c r="E30" s="655"/>
      <c r="F30" s="370"/>
      <c r="G30" s="370"/>
      <c r="H30" s="359"/>
      <c r="I30" s="370"/>
      <c r="J30" s="655" t="s">
        <v>837</v>
      </c>
      <c r="K30" s="655"/>
      <c r="L30" s="655"/>
      <c r="M30" s="655"/>
      <c r="N30" s="655"/>
      <c r="O30" s="370"/>
      <c r="P30" s="370"/>
    </row>
    <row r="31" spans="1:16" s="89" customFormat="1" ht="15" customHeight="1" x14ac:dyDescent="0.15">
      <c r="A31" s="137"/>
      <c r="B31" s="642" t="s">
        <v>923</v>
      </c>
      <c r="C31" s="642"/>
      <c r="D31" s="642"/>
      <c r="E31" s="642"/>
      <c r="F31" s="369"/>
      <c r="G31" s="369"/>
      <c r="H31" s="359"/>
      <c r="I31" s="369"/>
      <c r="J31" s="642" t="s">
        <v>838</v>
      </c>
      <c r="K31" s="642"/>
      <c r="L31" s="642"/>
      <c r="M31" s="642"/>
      <c r="N31" s="642"/>
      <c r="O31" s="369"/>
      <c r="P31" s="369"/>
    </row>
    <row r="32" spans="1:16" s="89" customFormat="1" ht="14" x14ac:dyDescent="0.15">
      <c r="B32" s="144"/>
      <c r="C32" s="144"/>
      <c r="D32" s="144"/>
      <c r="E32" s="144"/>
      <c r="F32" s="144"/>
      <c r="G32" s="140"/>
      <c r="H32" s="140"/>
      <c r="I32" s="144"/>
      <c r="J32" s="144"/>
      <c r="K32" s="144"/>
      <c r="L32" s="144"/>
      <c r="M32" s="144"/>
      <c r="N32" s="144"/>
    </row>
    <row r="33" spans="2:6" s="89" customFormat="1" ht="14" x14ac:dyDescent="0.15">
      <c r="B33" s="135"/>
      <c r="C33" s="135"/>
      <c r="D33" s="135"/>
      <c r="E33" s="135"/>
      <c r="F33" s="135"/>
    </row>
    <row r="34" spans="2:6" s="89" customFormat="1" ht="14" x14ac:dyDescent="0.15"/>
  </sheetData>
  <mergeCells count="31">
    <mergeCell ref="B26:E26"/>
    <mergeCell ref="J26:N26"/>
    <mergeCell ref="B30:E30"/>
    <mergeCell ref="J30:N30"/>
    <mergeCell ref="B31:E31"/>
    <mergeCell ref="J31:N31"/>
    <mergeCell ref="O6:O8"/>
    <mergeCell ref="D7:D8"/>
    <mergeCell ref="E7:E8"/>
    <mergeCell ref="B24:E24"/>
    <mergeCell ref="J24:N24"/>
    <mergeCell ref="M6:M8"/>
    <mergeCell ref="N6:N8"/>
    <mergeCell ref="B25:E25"/>
    <mergeCell ref="H6:I7"/>
    <mergeCell ref="J6:J8"/>
    <mergeCell ref="K6:K8"/>
    <mergeCell ref="L6:L8"/>
    <mergeCell ref="G6:G8"/>
    <mergeCell ref="A6:A8"/>
    <mergeCell ref="B6:B8"/>
    <mergeCell ref="C6:C8"/>
    <mergeCell ref="D6:E6"/>
    <mergeCell ref="F6:F8"/>
    <mergeCell ref="A1:O1"/>
    <mergeCell ref="A2:O2"/>
    <mergeCell ref="L4:O4"/>
    <mergeCell ref="B5:D5"/>
    <mergeCell ref="G5:H5"/>
    <mergeCell ref="I5:M5"/>
    <mergeCell ref="O5:P5"/>
  </mergeCells>
  <phoneticPr fontId="25" type="noConversion"/>
  <printOptions horizontalCentered="1"/>
  <pageMargins left="8.3149606299212614E-2" right="0.47685039370078741" top="0.90999999999999992" bottom="0.75000000000000011" header="0.31" footer="0.31"/>
  <pageSetup paperSize="5" scale="65" firstPageNumber="19" orientation="landscape" useFirstPageNumber="1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S247"/>
  <sheetViews>
    <sheetView topLeftCell="A199" zoomScale="70" zoomScaleNormal="70" workbookViewId="0">
      <pane xSplit="3" topLeftCell="D1" activePane="topRight" state="frozen"/>
      <selection activeCell="A11" sqref="A11"/>
      <selection pane="topRight" activeCell="E206" sqref="E206"/>
    </sheetView>
  </sheetViews>
  <sheetFormatPr baseColWidth="10" defaultColWidth="8.83203125" defaultRowHeight="15" x14ac:dyDescent="0.2"/>
  <cols>
    <col min="1" max="1" width="3.6640625" customWidth="1"/>
    <col min="2" max="2" width="7.5" customWidth="1"/>
    <col min="3" max="3" width="28.5" customWidth="1"/>
    <col min="4" max="4" width="26.5" customWidth="1"/>
    <col min="5" max="5" width="11" bestFit="1" customWidth="1"/>
    <col min="6" max="6" width="37.5" customWidth="1"/>
    <col min="8" max="8" width="19.5" customWidth="1"/>
    <col min="11" max="11" width="20.5" customWidth="1"/>
    <col min="12" max="12" width="14.33203125" bestFit="1" customWidth="1"/>
    <col min="13" max="13" width="10" customWidth="1"/>
    <col min="14" max="14" width="8" bestFit="1" customWidth="1"/>
    <col min="15" max="15" width="12.5" customWidth="1"/>
    <col min="16" max="16" width="16.1640625" customWidth="1"/>
    <col min="17" max="17" width="7.6640625" customWidth="1"/>
    <col min="19" max="19" width="11.33203125" style="49" customWidth="1"/>
  </cols>
  <sheetData>
    <row r="1" spans="2:19" ht="21" x14ac:dyDescent="0.2">
      <c r="B1" s="826" t="s">
        <v>338</v>
      </c>
      <c r="C1" s="826"/>
      <c r="D1" s="826"/>
      <c r="E1" s="826"/>
      <c r="F1" s="826"/>
      <c r="G1" s="826"/>
      <c r="H1" s="826"/>
      <c r="I1" s="826"/>
      <c r="J1" s="826"/>
      <c r="K1" s="826"/>
      <c r="L1" s="826"/>
      <c r="M1" s="826"/>
      <c r="N1" s="826"/>
      <c r="O1" s="826"/>
      <c r="P1" s="826"/>
      <c r="Q1" s="826"/>
    </row>
    <row r="2" spans="2:19" ht="21" x14ac:dyDescent="0.2">
      <c r="B2" s="826" t="s">
        <v>339</v>
      </c>
      <c r="C2" s="826"/>
      <c r="D2" s="826"/>
      <c r="E2" s="826"/>
      <c r="F2" s="826"/>
      <c r="G2" s="826"/>
      <c r="H2" s="826"/>
      <c r="I2" s="826"/>
      <c r="J2" s="826"/>
      <c r="K2" s="826"/>
      <c r="L2" s="826"/>
      <c r="M2" s="826"/>
      <c r="N2" s="826"/>
      <c r="O2" s="826"/>
      <c r="P2" s="826"/>
      <c r="Q2" s="826"/>
    </row>
    <row r="3" spans="2:19" x14ac:dyDescent="0.2"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2:19" x14ac:dyDescent="0.2"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827"/>
      <c r="Q4" s="827"/>
    </row>
    <row r="5" spans="2:19" ht="16" thickBot="1" x14ac:dyDescent="0.25">
      <c r="B5" s="9"/>
      <c r="C5" s="9" t="s">
        <v>381</v>
      </c>
      <c r="D5" s="9"/>
      <c r="E5" s="9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</row>
    <row r="6" spans="2:19" ht="16" thickBot="1" x14ac:dyDescent="0.25">
      <c r="B6" s="828" t="s">
        <v>340</v>
      </c>
      <c r="C6" s="46" t="s">
        <v>341</v>
      </c>
      <c r="D6" s="37" t="s">
        <v>342</v>
      </c>
      <c r="E6" s="46" t="s">
        <v>2</v>
      </c>
      <c r="F6" s="37" t="s">
        <v>343</v>
      </c>
      <c r="G6" s="46" t="s">
        <v>344</v>
      </c>
      <c r="H6" s="37" t="s">
        <v>1</v>
      </c>
      <c r="I6" s="46" t="s">
        <v>334</v>
      </c>
      <c r="J6" s="831" t="s">
        <v>2</v>
      </c>
      <c r="K6" s="832"/>
      <c r="L6" s="832"/>
      <c r="M6" s="832"/>
      <c r="N6" s="833"/>
      <c r="O6" s="45" t="s">
        <v>337</v>
      </c>
      <c r="P6" s="46" t="s">
        <v>335</v>
      </c>
      <c r="Q6" s="828" t="s">
        <v>354</v>
      </c>
    </row>
    <row r="7" spans="2:19" x14ac:dyDescent="0.2">
      <c r="B7" s="829"/>
      <c r="C7" s="48" t="s">
        <v>345</v>
      </c>
      <c r="D7" s="38" t="s">
        <v>346</v>
      </c>
      <c r="E7" s="48" t="s">
        <v>336</v>
      </c>
      <c r="F7" s="38" t="s">
        <v>347</v>
      </c>
      <c r="G7" s="48" t="s">
        <v>348</v>
      </c>
      <c r="H7" s="38"/>
      <c r="I7" s="48" t="s">
        <v>349</v>
      </c>
      <c r="J7" s="38"/>
      <c r="K7" s="48"/>
      <c r="L7" s="47"/>
      <c r="M7" s="38"/>
      <c r="N7" s="48"/>
      <c r="O7" s="38" t="s">
        <v>350</v>
      </c>
      <c r="P7" s="48"/>
      <c r="Q7" s="829"/>
    </row>
    <row r="8" spans="2:19" ht="16" thickBot="1" x14ac:dyDescent="0.25">
      <c r="B8" s="830"/>
      <c r="C8" s="35"/>
      <c r="D8" s="38"/>
      <c r="E8" s="35"/>
      <c r="F8" s="38"/>
      <c r="G8" s="35"/>
      <c r="H8" s="38"/>
      <c r="I8" s="35"/>
      <c r="J8" s="38" t="s">
        <v>3</v>
      </c>
      <c r="K8" s="35" t="s">
        <v>4</v>
      </c>
      <c r="L8" s="47" t="s">
        <v>5</v>
      </c>
      <c r="M8" s="39" t="s">
        <v>6</v>
      </c>
      <c r="N8" s="35" t="s">
        <v>7</v>
      </c>
      <c r="O8" s="38"/>
      <c r="P8" s="35"/>
      <c r="Q8" s="830"/>
    </row>
    <row r="9" spans="2:19" ht="16" thickBot="1" x14ac:dyDescent="0.25">
      <c r="B9" s="15">
        <v>1</v>
      </c>
      <c r="C9" s="40">
        <v>2</v>
      </c>
      <c r="D9" s="15">
        <v>3</v>
      </c>
      <c r="E9" s="40">
        <v>4</v>
      </c>
      <c r="F9" s="15">
        <v>5</v>
      </c>
      <c r="G9" s="40">
        <v>6</v>
      </c>
      <c r="H9" s="15">
        <v>7</v>
      </c>
      <c r="I9" s="40">
        <v>8</v>
      </c>
      <c r="J9" s="15">
        <v>9</v>
      </c>
      <c r="K9" s="41">
        <v>10</v>
      </c>
      <c r="L9" s="40">
        <v>11</v>
      </c>
      <c r="M9" s="15">
        <v>12</v>
      </c>
      <c r="N9" s="40">
        <v>13</v>
      </c>
      <c r="O9" s="15">
        <v>14</v>
      </c>
      <c r="P9" s="41">
        <v>15</v>
      </c>
      <c r="Q9" s="41">
        <v>16</v>
      </c>
    </row>
    <row r="10" spans="2:19" ht="9.75" customHeight="1" x14ac:dyDescent="0.2"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</row>
    <row r="11" spans="2:19" x14ac:dyDescent="0.2">
      <c r="B11" s="12">
        <v>1</v>
      </c>
      <c r="C11" s="12" t="s">
        <v>8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2"/>
      <c r="Q11" s="38"/>
      <c r="S11" s="49">
        <f>IF(P11&lt;300000,P11,"0")</f>
        <v>0</v>
      </c>
    </row>
    <row r="12" spans="2:19" ht="21.75" customHeight="1" x14ac:dyDescent="0.2">
      <c r="B12" s="12" t="s">
        <v>12</v>
      </c>
      <c r="C12" s="12" t="s">
        <v>13</v>
      </c>
      <c r="D12" s="38"/>
      <c r="E12" s="42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2">
        <f>P13+P16+P24+P29+P32+P215+P225+P230+P233+P236</f>
        <v>946268205.99369085</v>
      </c>
      <c r="Q12" s="38"/>
      <c r="S12" s="49" t="str">
        <f t="shared" ref="S12:S75" si="0">IF(P12&lt;300000,P12,"0")</f>
        <v>0</v>
      </c>
    </row>
    <row r="13" spans="2:19" ht="21.75" customHeight="1" x14ac:dyDescent="0.2">
      <c r="B13" s="12" t="s">
        <v>14</v>
      </c>
      <c r="C13" s="7" t="s">
        <v>15</v>
      </c>
      <c r="D13" s="30" t="s">
        <v>11</v>
      </c>
      <c r="E13" s="42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2">
        <v>0</v>
      </c>
      <c r="Q13" s="38"/>
      <c r="S13" s="49">
        <f t="shared" si="0"/>
        <v>0</v>
      </c>
    </row>
    <row r="14" spans="2:19" ht="21.75" customHeight="1" x14ac:dyDescent="0.2">
      <c r="B14" s="12"/>
      <c r="C14" s="7"/>
      <c r="D14" s="30"/>
      <c r="E14" s="42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2"/>
      <c r="Q14" s="38"/>
      <c r="S14" s="49">
        <f t="shared" si="0"/>
        <v>0</v>
      </c>
    </row>
    <row r="15" spans="2:19" x14ac:dyDescent="0.2">
      <c r="B15" s="12"/>
      <c r="C15" s="7"/>
      <c r="D15" s="38"/>
      <c r="E15" s="42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2"/>
      <c r="Q15" s="38"/>
      <c r="S15" s="49">
        <f t="shared" si="0"/>
        <v>0</v>
      </c>
    </row>
    <row r="16" spans="2:19" ht="21" customHeight="1" x14ac:dyDescent="0.2">
      <c r="B16" s="12" t="s">
        <v>16</v>
      </c>
      <c r="C16" s="7" t="s">
        <v>17</v>
      </c>
      <c r="D16" s="7"/>
      <c r="E16" s="7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2">
        <f>SUM(P17:P22)</f>
        <v>168000000</v>
      </c>
      <c r="Q16" s="38"/>
      <c r="S16" s="49" t="str">
        <f t="shared" si="0"/>
        <v>0</v>
      </c>
    </row>
    <row r="17" spans="2:19" ht="18.75" customHeight="1" x14ac:dyDescent="0.2">
      <c r="B17" s="12"/>
      <c r="C17" s="7" t="s">
        <v>19</v>
      </c>
      <c r="D17" s="7" t="s">
        <v>18</v>
      </c>
      <c r="E17" s="7"/>
      <c r="F17" s="7" t="s">
        <v>20</v>
      </c>
      <c r="G17" s="43">
        <v>1781</v>
      </c>
      <c r="H17" s="38"/>
      <c r="I17" s="43">
        <v>2001</v>
      </c>
      <c r="J17" s="38"/>
      <c r="K17" s="7" t="s">
        <v>21</v>
      </c>
      <c r="L17" s="7" t="s">
        <v>22</v>
      </c>
      <c r="M17" s="7" t="s">
        <v>23</v>
      </c>
      <c r="N17" s="7" t="s">
        <v>24</v>
      </c>
      <c r="O17" s="43" t="s">
        <v>25</v>
      </c>
      <c r="P17" s="3">
        <v>130000000</v>
      </c>
      <c r="Q17" s="43"/>
      <c r="S17" s="49" t="str">
        <f t="shared" si="0"/>
        <v>0</v>
      </c>
    </row>
    <row r="18" spans="2:19" ht="18.75" customHeight="1" x14ac:dyDescent="0.2">
      <c r="B18" s="12"/>
      <c r="C18" s="7" t="s">
        <v>28</v>
      </c>
      <c r="D18" s="7" t="s">
        <v>27</v>
      </c>
      <c r="E18" s="7"/>
      <c r="F18" s="7" t="s">
        <v>29</v>
      </c>
      <c r="G18" s="43" t="s">
        <v>30</v>
      </c>
      <c r="H18" s="38"/>
      <c r="I18" s="43">
        <v>2001</v>
      </c>
      <c r="J18" s="38"/>
      <c r="K18" s="7" t="s">
        <v>31</v>
      </c>
      <c r="L18" s="7" t="s">
        <v>32</v>
      </c>
      <c r="M18" s="7" t="s">
        <v>33</v>
      </c>
      <c r="N18" s="7" t="s">
        <v>34</v>
      </c>
      <c r="O18" s="43" t="s">
        <v>25</v>
      </c>
      <c r="P18" s="3">
        <v>4000000</v>
      </c>
      <c r="Q18" s="43"/>
      <c r="S18" s="49" t="str">
        <f t="shared" si="0"/>
        <v>0</v>
      </c>
    </row>
    <row r="19" spans="2:19" ht="18.75" customHeight="1" x14ac:dyDescent="0.2">
      <c r="B19" s="12"/>
      <c r="C19" s="7" t="s">
        <v>28</v>
      </c>
      <c r="D19" s="7" t="s">
        <v>37</v>
      </c>
      <c r="E19" s="7"/>
      <c r="F19" s="7" t="s">
        <v>38</v>
      </c>
      <c r="G19" s="43" t="s">
        <v>39</v>
      </c>
      <c r="H19" s="38"/>
      <c r="I19" s="43">
        <v>2005</v>
      </c>
      <c r="J19" s="38"/>
      <c r="K19" s="7" t="s">
        <v>40</v>
      </c>
      <c r="L19" s="7" t="s">
        <v>41</v>
      </c>
      <c r="M19" s="7" t="s">
        <v>42</v>
      </c>
      <c r="N19" s="7"/>
      <c r="O19" s="43" t="s">
        <v>43</v>
      </c>
      <c r="P19" s="3">
        <v>8000000</v>
      </c>
      <c r="Q19" s="43"/>
      <c r="S19" s="49" t="str">
        <f t="shared" si="0"/>
        <v>0</v>
      </c>
    </row>
    <row r="20" spans="2:19" ht="18.75" customHeight="1" x14ac:dyDescent="0.2">
      <c r="B20" s="12"/>
      <c r="C20" s="7" t="s">
        <v>28</v>
      </c>
      <c r="D20" s="7" t="s">
        <v>37</v>
      </c>
      <c r="E20" s="7"/>
      <c r="F20" s="7" t="s">
        <v>44</v>
      </c>
      <c r="G20" s="43" t="s">
        <v>45</v>
      </c>
      <c r="H20" s="38"/>
      <c r="I20" s="43">
        <v>2005</v>
      </c>
      <c r="J20" s="38"/>
      <c r="K20" s="7" t="s">
        <v>46</v>
      </c>
      <c r="L20" s="7" t="s">
        <v>47</v>
      </c>
      <c r="M20" s="7" t="s">
        <v>48</v>
      </c>
      <c r="N20" s="7"/>
      <c r="O20" s="43" t="s">
        <v>43</v>
      </c>
      <c r="P20" s="3">
        <v>9500000</v>
      </c>
      <c r="Q20" s="43"/>
      <c r="S20" s="49" t="str">
        <f t="shared" si="0"/>
        <v>0</v>
      </c>
    </row>
    <row r="21" spans="2:19" ht="18.75" customHeight="1" x14ac:dyDescent="0.2">
      <c r="B21" s="12"/>
      <c r="C21" s="7" t="s">
        <v>28</v>
      </c>
      <c r="D21" s="7" t="s">
        <v>37</v>
      </c>
      <c r="E21" s="7"/>
      <c r="F21" s="7" t="s">
        <v>44</v>
      </c>
      <c r="G21" s="43" t="s">
        <v>45</v>
      </c>
      <c r="H21" s="38"/>
      <c r="I21" s="43">
        <v>2005</v>
      </c>
      <c r="J21" s="38"/>
      <c r="K21" s="7" t="s">
        <v>49</v>
      </c>
      <c r="L21" s="7" t="s">
        <v>50</v>
      </c>
      <c r="M21" s="7" t="s">
        <v>51</v>
      </c>
      <c r="N21" s="7"/>
      <c r="O21" s="43" t="s">
        <v>43</v>
      </c>
      <c r="P21" s="3">
        <v>9500000</v>
      </c>
      <c r="Q21" s="43"/>
      <c r="S21" s="49" t="str">
        <f t="shared" si="0"/>
        <v>0</v>
      </c>
    </row>
    <row r="22" spans="2:19" ht="18" customHeight="1" x14ac:dyDescent="0.2">
      <c r="B22" s="12"/>
      <c r="C22" s="7" t="s">
        <v>28</v>
      </c>
      <c r="D22" s="7" t="s">
        <v>37</v>
      </c>
      <c r="E22" s="7"/>
      <c r="F22" s="7" t="s">
        <v>52</v>
      </c>
      <c r="G22" s="43" t="s">
        <v>39</v>
      </c>
      <c r="H22" s="38"/>
      <c r="I22" s="43">
        <v>2005</v>
      </c>
      <c r="J22" s="38"/>
      <c r="K22" s="7" t="s">
        <v>53</v>
      </c>
      <c r="L22" s="7" t="s">
        <v>54</v>
      </c>
      <c r="M22" s="7" t="s">
        <v>55</v>
      </c>
      <c r="N22" s="7"/>
      <c r="O22" s="43" t="s">
        <v>43</v>
      </c>
      <c r="P22" s="3">
        <v>7000000</v>
      </c>
      <c r="Q22" s="43"/>
      <c r="S22" s="49" t="str">
        <f t="shared" si="0"/>
        <v>0</v>
      </c>
    </row>
    <row r="23" spans="2:19" x14ac:dyDescent="0.2">
      <c r="B23" s="38"/>
      <c r="C23" s="38"/>
      <c r="D23" s="38"/>
      <c r="E23" s="42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2"/>
      <c r="Q23" s="38"/>
      <c r="S23" s="49">
        <f t="shared" si="0"/>
        <v>0</v>
      </c>
    </row>
    <row r="24" spans="2:19" ht="20.25" customHeight="1" x14ac:dyDescent="0.2">
      <c r="B24" s="12" t="s">
        <v>56</v>
      </c>
      <c r="C24" s="7" t="s">
        <v>57</v>
      </c>
      <c r="D24" s="38"/>
      <c r="E24" s="42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2">
        <f>SUM(P25:P27)</f>
        <v>22440000</v>
      </c>
      <c r="Q24" s="38"/>
      <c r="S24" s="49" t="str">
        <f t="shared" si="0"/>
        <v>0</v>
      </c>
    </row>
    <row r="25" spans="2:19" ht="18.75" customHeight="1" x14ac:dyDescent="0.2">
      <c r="B25" s="12"/>
      <c r="C25" s="7" t="s">
        <v>62</v>
      </c>
      <c r="D25" s="7" t="s">
        <v>61</v>
      </c>
      <c r="E25" s="42"/>
      <c r="F25" s="7" t="s">
        <v>60</v>
      </c>
      <c r="G25" s="38"/>
      <c r="H25" s="38"/>
      <c r="I25" s="38"/>
      <c r="J25" s="38"/>
      <c r="K25" s="38"/>
      <c r="L25" s="38"/>
      <c r="M25" s="38"/>
      <c r="N25" s="38"/>
      <c r="O25" s="43" t="s">
        <v>25</v>
      </c>
      <c r="P25" s="3">
        <v>20800000</v>
      </c>
      <c r="Q25" s="43"/>
      <c r="S25" s="49" t="str">
        <f t="shared" si="0"/>
        <v>0</v>
      </c>
    </row>
    <row r="26" spans="2:19" ht="17.25" customHeight="1" x14ac:dyDescent="0.2">
      <c r="B26" s="12"/>
      <c r="C26" s="7" t="s">
        <v>64</v>
      </c>
      <c r="D26" s="7" t="s">
        <v>63</v>
      </c>
      <c r="E26" s="42"/>
      <c r="F26" s="7" t="s">
        <v>60</v>
      </c>
      <c r="G26" s="38"/>
      <c r="H26" s="38"/>
      <c r="I26" s="38"/>
      <c r="J26" s="38"/>
      <c r="K26" s="38"/>
      <c r="L26" s="38"/>
      <c r="M26" s="38"/>
      <c r="N26" s="38"/>
      <c r="O26" s="43" t="s">
        <v>25</v>
      </c>
      <c r="P26" s="3">
        <v>640000</v>
      </c>
      <c r="Q26" s="43"/>
      <c r="S26" s="49" t="str">
        <f t="shared" si="0"/>
        <v>0</v>
      </c>
    </row>
    <row r="27" spans="2:19" ht="17.25" customHeight="1" x14ac:dyDescent="0.2">
      <c r="B27" s="12"/>
      <c r="C27" s="7" t="s">
        <v>59</v>
      </c>
      <c r="D27" s="7" t="s">
        <v>58</v>
      </c>
      <c r="E27" s="42"/>
      <c r="F27" s="7" t="s">
        <v>60</v>
      </c>
      <c r="G27" s="38"/>
      <c r="H27" s="38"/>
      <c r="I27" s="38"/>
      <c r="J27" s="38"/>
      <c r="K27" s="38"/>
      <c r="L27" s="38"/>
      <c r="M27" s="38"/>
      <c r="N27" s="38"/>
      <c r="O27" s="43" t="s">
        <v>25</v>
      </c>
      <c r="P27" s="3">
        <v>1000000</v>
      </c>
      <c r="Q27" s="43"/>
      <c r="S27" s="49" t="str">
        <f t="shared" si="0"/>
        <v>0</v>
      </c>
    </row>
    <row r="28" spans="2:19" ht="18.75" customHeight="1" x14ac:dyDescent="0.2">
      <c r="B28" s="12"/>
      <c r="C28" s="7"/>
      <c r="D28" s="7"/>
      <c r="E28" s="42"/>
      <c r="F28" s="7"/>
      <c r="G28" s="38"/>
      <c r="H28" s="38"/>
      <c r="I28" s="38"/>
      <c r="J28" s="38"/>
      <c r="K28" s="38"/>
      <c r="L28" s="38"/>
      <c r="M28" s="38"/>
      <c r="N28" s="38"/>
      <c r="O28" s="43"/>
      <c r="P28" s="3"/>
      <c r="Q28" s="43"/>
      <c r="S28" s="49">
        <f t="shared" si="0"/>
        <v>0</v>
      </c>
    </row>
    <row r="29" spans="2:19" ht="21" customHeight="1" x14ac:dyDescent="0.2">
      <c r="B29" s="12" t="s">
        <v>65</v>
      </c>
      <c r="C29" s="7" t="s">
        <v>66</v>
      </c>
      <c r="D29" s="30" t="s">
        <v>11</v>
      </c>
      <c r="E29" s="42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2">
        <v>0</v>
      </c>
      <c r="Q29" s="38"/>
      <c r="S29" s="49">
        <f t="shared" si="0"/>
        <v>0</v>
      </c>
    </row>
    <row r="30" spans="2:19" ht="15.75" customHeight="1" x14ac:dyDescent="0.2">
      <c r="B30" s="12"/>
      <c r="C30" s="7"/>
      <c r="D30" s="30"/>
      <c r="E30" s="42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2"/>
      <c r="Q30" s="38"/>
      <c r="S30" s="49">
        <f t="shared" si="0"/>
        <v>0</v>
      </c>
    </row>
    <row r="31" spans="2:19" x14ac:dyDescent="0.2">
      <c r="B31" s="12"/>
      <c r="C31" s="7"/>
      <c r="D31" s="38"/>
      <c r="E31" s="42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2"/>
      <c r="Q31" s="38"/>
      <c r="S31" s="49">
        <f t="shared" si="0"/>
        <v>0</v>
      </c>
    </row>
    <row r="32" spans="2:19" ht="20.25" customHeight="1" x14ac:dyDescent="0.2">
      <c r="B32" s="12" t="s">
        <v>67</v>
      </c>
      <c r="C32" s="7" t="s">
        <v>68</v>
      </c>
      <c r="D32" s="38"/>
      <c r="E32" s="42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2">
        <f>SUM(P33:P212)</f>
        <v>713779128.66105735</v>
      </c>
      <c r="Q32" s="38"/>
      <c r="S32" s="49" t="str">
        <f t="shared" si="0"/>
        <v>0</v>
      </c>
    </row>
    <row r="33" spans="2:19" ht="18.75" customHeight="1" x14ac:dyDescent="0.2">
      <c r="B33" s="38"/>
      <c r="C33" s="7" t="s">
        <v>70</v>
      </c>
      <c r="D33" s="7" t="s">
        <v>69</v>
      </c>
      <c r="E33" s="43"/>
      <c r="F33" s="7" t="s">
        <v>71</v>
      </c>
      <c r="G33" s="7"/>
      <c r="H33" s="7" t="s">
        <v>72</v>
      </c>
      <c r="I33" s="43">
        <v>2000</v>
      </c>
      <c r="J33" s="38"/>
      <c r="K33" s="38"/>
      <c r="L33" s="38"/>
      <c r="M33" s="38"/>
      <c r="N33" s="38"/>
      <c r="O33" s="43" t="s">
        <v>25</v>
      </c>
      <c r="P33" s="3">
        <v>280000</v>
      </c>
      <c r="Q33" s="43"/>
      <c r="R33" t="s">
        <v>384</v>
      </c>
      <c r="S33" s="49">
        <f t="shared" si="0"/>
        <v>280000</v>
      </c>
    </row>
    <row r="34" spans="2:19" ht="18.75" customHeight="1" x14ac:dyDescent="0.2">
      <c r="B34" s="38"/>
      <c r="C34" s="7" t="s">
        <v>74</v>
      </c>
      <c r="D34" s="7" t="s">
        <v>73</v>
      </c>
      <c r="E34" s="43"/>
      <c r="F34" s="7" t="s">
        <v>75</v>
      </c>
      <c r="G34" s="7"/>
      <c r="H34" s="7" t="s">
        <v>76</v>
      </c>
      <c r="I34" s="43">
        <v>2000</v>
      </c>
      <c r="J34" s="38"/>
      <c r="K34" s="38"/>
      <c r="L34" s="38"/>
      <c r="M34" s="38"/>
      <c r="N34" s="38"/>
      <c r="O34" s="43" t="s">
        <v>25</v>
      </c>
      <c r="P34" s="3">
        <v>637500</v>
      </c>
      <c r="Q34" s="43"/>
      <c r="S34" s="49" t="str">
        <f t="shared" si="0"/>
        <v>0</v>
      </c>
    </row>
    <row r="35" spans="2:19" ht="18.75" customHeight="1" x14ac:dyDescent="0.2">
      <c r="B35" s="38"/>
      <c r="C35" s="7" t="s">
        <v>78</v>
      </c>
      <c r="D35" s="7" t="s">
        <v>77</v>
      </c>
      <c r="E35" s="43"/>
      <c r="F35" s="7" t="s">
        <v>79</v>
      </c>
      <c r="G35" s="7"/>
      <c r="H35" s="7" t="s">
        <v>76</v>
      </c>
      <c r="I35" s="43">
        <v>2000</v>
      </c>
      <c r="J35" s="38"/>
      <c r="K35" s="38"/>
      <c r="L35" s="38"/>
      <c r="M35" s="38"/>
      <c r="N35" s="38"/>
      <c r="O35" s="43" t="s">
        <v>25</v>
      </c>
      <c r="P35" s="3">
        <v>2625000</v>
      </c>
      <c r="Q35" s="43"/>
      <c r="S35" s="49" t="str">
        <f t="shared" si="0"/>
        <v>0</v>
      </c>
    </row>
    <row r="36" spans="2:19" ht="18.75" customHeight="1" x14ac:dyDescent="0.2">
      <c r="B36" s="38"/>
      <c r="C36" s="7" t="s">
        <v>81</v>
      </c>
      <c r="D36" s="7" t="s">
        <v>80</v>
      </c>
      <c r="E36" s="43"/>
      <c r="F36" s="7" t="s">
        <v>82</v>
      </c>
      <c r="G36" s="7"/>
      <c r="H36" s="7" t="s">
        <v>83</v>
      </c>
      <c r="I36" s="43">
        <v>2000</v>
      </c>
      <c r="J36" s="38"/>
      <c r="K36" s="38"/>
      <c r="L36" s="38"/>
      <c r="M36" s="38"/>
      <c r="N36" s="38"/>
      <c r="O36" s="43" t="s">
        <v>25</v>
      </c>
      <c r="P36" s="3">
        <v>2560000</v>
      </c>
      <c r="Q36" s="43"/>
      <c r="S36" s="49" t="str">
        <f t="shared" si="0"/>
        <v>0</v>
      </c>
    </row>
    <row r="37" spans="2:19" ht="18.75" customHeight="1" x14ac:dyDescent="0.2">
      <c r="B37" s="38"/>
      <c r="C37" s="7" t="s">
        <v>85</v>
      </c>
      <c r="D37" s="7" t="s">
        <v>84</v>
      </c>
      <c r="E37" s="43"/>
      <c r="F37" s="7" t="s">
        <v>86</v>
      </c>
      <c r="G37" s="7"/>
      <c r="H37" s="7" t="s">
        <v>76</v>
      </c>
      <c r="I37" s="43">
        <v>2000</v>
      </c>
      <c r="J37" s="38"/>
      <c r="K37" s="38"/>
      <c r="L37" s="38"/>
      <c r="M37" s="38"/>
      <c r="N37" s="38"/>
      <c r="O37" s="43" t="s">
        <v>25</v>
      </c>
      <c r="P37" s="3">
        <v>187500</v>
      </c>
      <c r="Q37" s="43"/>
      <c r="R37" t="s">
        <v>384</v>
      </c>
      <c r="S37" s="49">
        <f t="shared" si="0"/>
        <v>187500</v>
      </c>
    </row>
    <row r="38" spans="2:19" ht="18.75" customHeight="1" x14ac:dyDescent="0.2">
      <c r="B38" s="38"/>
      <c r="C38" s="7" t="s">
        <v>88</v>
      </c>
      <c r="D38" s="7" t="s">
        <v>87</v>
      </c>
      <c r="E38" s="43"/>
      <c r="F38" s="7" t="s">
        <v>89</v>
      </c>
      <c r="G38" s="7"/>
      <c r="H38" s="7" t="s">
        <v>90</v>
      </c>
      <c r="I38" s="43">
        <v>2000</v>
      </c>
      <c r="J38" s="38"/>
      <c r="K38" s="38"/>
      <c r="L38" s="38"/>
      <c r="M38" s="38"/>
      <c r="N38" s="38"/>
      <c r="O38" s="43" t="s">
        <v>25</v>
      </c>
      <c r="P38" s="3">
        <v>825000</v>
      </c>
      <c r="Q38" s="43"/>
      <c r="S38" s="49" t="str">
        <f t="shared" si="0"/>
        <v>0</v>
      </c>
    </row>
    <row r="39" spans="2:19" ht="18.75" customHeight="1" x14ac:dyDescent="0.2">
      <c r="B39" s="38"/>
      <c r="C39" s="7" t="s">
        <v>92</v>
      </c>
      <c r="D39" s="7" t="s">
        <v>91</v>
      </c>
      <c r="E39" s="43"/>
      <c r="F39" s="7" t="s">
        <v>93</v>
      </c>
      <c r="G39" s="7"/>
      <c r="H39" s="7" t="s">
        <v>94</v>
      </c>
      <c r="I39" s="43">
        <v>2000</v>
      </c>
      <c r="J39" s="38"/>
      <c r="K39" s="38"/>
      <c r="L39" s="38"/>
      <c r="M39" s="38"/>
      <c r="N39" s="38"/>
      <c r="O39" s="43" t="s">
        <v>25</v>
      </c>
      <c r="P39" s="3">
        <v>1200000</v>
      </c>
      <c r="Q39" s="43"/>
      <c r="S39" s="49" t="str">
        <f t="shared" si="0"/>
        <v>0</v>
      </c>
    </row>
    <row r="40" spans="2:19" ht="18.75" customHeight="1" x14ac:dyDescent="0.2">
      <c r="B40" s="38"/>
      <c r="C40" s="7" t="s">
        <v>96</v>
      </c>
      <c r="D40" s="7" t="s">
        <v>95</v>
      </c>
      <c r="E40" s="43"/>
      <c r="F40" s="7" t="s">
        <v>97</v>
      </c>
      <c r="G40" s="7"/>
      <c r="H40" s="7" t="s">
        <v>90</v>
      </c>
      <c r="I40" s="43">
        <v>2000</v>
      </c>
      <c r="J40" s="38"/>
      <c r="K40" s="38"/>
      <c r="L40" s="38"/>
      <c r="M40" s="38"/>
      <c r="N40" s="38"/>
      <c r="O40" s="43" t="s">
        <v>25</v>
      </c>
      <c r="P40" s="3">
        <v>960000</v>
      </c>
      <c r="Q40" s="43"/>
      <c r="S40" s="49" t="str">
        <f t="shared" si="0"/>
        <v>0</v>
      </c>
    </row>
    <row r="41" spans="2:19" ht="18.75" customHeight="1" x14ac:dyDescent="0.2">
      <c r="B41" s="38"/>
      <c r="C41" s="7" t="s">
        <v>96</v>
      </c>
      <c r="D41" s="7" t="s">
        <v>95</v>
      </c>
      <c r="E41" s="43"/>
      <c r="F41" s="7" t="s">
        <v>89</v>
      </c>
      <c r="G41" s="7"/>
      <c r="H41" s="7" t="s">
        <v>98</v>
      </c>
      <c r="I41" s="43">
        <v>2000</v>
      </c>
      <c r="J41" s="38"/>
      <c r="K41" s="38"/>
      <c r="L41" s="38"/>
      <c r="M41" s="38"/>
      <c r="N41" s="38"/>
      <c r="O41" s="43" t="s">
        <v>25</v>
      </c>
      <c r="P41" s="3">
        <v>3325000</v>
      </c>
      <c r="Q41" s="43"/>
      <c r="S41" s="49" t="str">
        <f t="shared" si="0"/>
        <v>0</v>
      </c>
    </row>
    <row r="42" spans="2:19" ht="18.75" customHeight="1" x14ac:dyDescent="0.2">
      <c r="B42" s="38"/>
      <c r="C42" s="7" t="s">
        <v>96</v>
      </c>
      <c r="D42" s="7" t="s">
        <v>95</v>
      </c>
      <c r="E42" s="43"/>
      <c r="F42" s="7" t="s">
        <v>89</v>
      </c>
      <c r="G42" s="7"/>
      <c r="H42" s="7" t="s">
        <v>99</v>
      </c>
      <c r="I42" s="43">
        <v>2000</v>
      </c>
      <c r="J42" s="38"/>
      <c r="K42" s="38"/>
      <c r="L42" s="38"/>
      <c r="M42" s="38"/>
      <c r="N42" s="38"/>
      <c r="O42" s="43" t="s">
        <v>25</v>
      </c>
      <c r="P42" s="3">
        <v>637500</v>
      </c>
      <c r="Q42" s="43"/>
      <c r="S42" s="49" t="str">
        <f t="shared" si="0"/>
        <v>0</v>
      </c>
    </row>
    <row r="43" spans="2:19" ht="18.75" customHeight="1" x14ac:dyDescent="0.2">
      <c r="B43" s="38"/>
      <c r="C43" s="7" t="s">
        <v>96</v>
      </c>
      <c r="D43" s="7" t="s">
        <v>95</v>
      </c>
      <c r="E43" s="43"/>
      <c r="F43" s="7" t="s">
        <v>89</v>
      </c>
      <c r="G43" s="7"/>
      <c r="H43" s="7" t="s">
        <v>90</v>
      </c>
      <c r="I43" s="43">
        <v>2000</v>
      </c>
      <c r="J43" s="38"/>
      <c r="K43" s="38"/>
      <c r="L43" s="38"/>
      <c r="M43" s="38"/>
      <c r="N43" s="38"/>
      <c r="O43" s="43" t="s">
        <v>25</v>
      </c>
      <c r="P43" s="3">
        <v>595000</v>
      </c>
      <c r="Q43" s="43"/>
      <c r="S43" s="49" t="str">
        <f t="shared" si="0"/>
        <v>0</v>
      </c>
    </row>
    <row r="44" spans="2:19" ht="18.75" customHeight="1" x14ac:dyDescent="0.2">
      <c r="B44" s="38"/>
      <c r="C44" s="7" t="s">
        <v>96</v>
      </c>
      <c r="D44" s="7" t="s">
        <v>95</v>
      </c>
      <c r="E44" s="43"/>
      <c r="F44" s="7" t="s">
        <v>100</v>
      </c>
      <c r="G44" s="7"/>
      <c r="H44" s="7" t="s">
        <v>101</v>
      </c>
      <c r="I44" s="43">
        <v>2000</v>
      </c>
      <c r="J44" s="38"/>
      <c r="K44" s="38"/>
      <c r="L44" s="38"/>
      <c r="M44" s="38"/>
      <c r="N44" s="38"/>
      <c r="O44" s="43" t="s">
        <v>25</v>
      </c>
      <c r="P44" s="3">
        <v>1000000</v>
      </c>
      <c r="Q44" s="43"/>
      <c r="S44" s="49" t="str">
        <f t="shared" si="0"/>
        <v>0</v>
      </c>
    </row>
    <row r="45" spans="2:19" ht="18.75" customHeight="1" x14ac:dyDescent="0.2">
      <c r="B45" s="38"/>
      <c r="C45" s="7" t="s">
        <v>96</v>
      </c>
      <c r="D45" s="7" t="s">
        <v>95</v>
      </c>
      <c r="E45" s="43"/>
      <c r="F45" s="7" t="s">
        <v>102</v>
      </c>
      <c r="G45" s="7"/>
      <c r="H45" s="7" t="s">
        <v>103</v>
      </c>
      <c r="I45" s="43">
        <v>2000</v>
      </c>
      <c r="J45" s="38"/>
      <c r="K45" s="38"/>
      <c r="L45" s="38"/>
      <c r="M45" s="38"/>
      <c r="N45" s="38"/>
      <c r="O45" s="43" t="s">
        <v>25</v>
      </c>
      <c r="P45" s="3">
        <v>1125000</v>
      </c>
      <c r="Q45" s="43"/>
      <c r="S45" s="49" t="str">
        <f t="shared" si="0"/>
        <v>0</v>
      </c>
    </row>
    <row r="46" spans="2:19" ht="18.75" customHeight="1" x14ac:dyDescent="0.2">
      <c r="B46" s="38"/>
      <c r="C46" s="7" t="s">
        <v>105</v>
      </c>
      <c r="D46" s="7" t="s">
        <v>104</v>
      </c>
      <c r="E46" s="43"/>
      <c r="F46" s="7" t="s">
        <v>89</v>
      </c>
      <c r="G46" s="7"/>
      <c r="H46" s="7" t="s">
        <v>106</v>
      </c>
      <c r="I46" s="43">
        <v>2000</v>
      </c>
      <c r="J46" s="38"/>
      <c r="K46" s="38"/>
      <c r="L46" s="38"/>
      <c r="M46" s="38"/>
      <c r="N46" s="38"/>
      <c r="O46" s="43" t="s">
        <v>25</v>
      </c>
      <c r="P46" s="3">
        <v>750000</v>
      </c>
      <c r="Q46" s="43"/>
      <c r="S46" s="49" t="str">
        <f t="shared" si="0"/>
        <v>0</v>
      </c>
    </row>
    <row r="47" spans="2:19" ht="18.75" customHeight="1" thickBot="1" x14ac:dyDescent="0.25">
      <c r="B47" s="39"/>
      <c r="C47" s="19" t="s">
        <v>108</v>
      </c>
      <c r="D47" s="19" t="s">
        <v>107</v>
      </c>
      <c r="E47" s="20"/>
      <c r="F47" s="19" t="s">
        <v>89</v>
      </c>
      <c r="G47" s="19"/>
      <c r="H47" s="19" t="s">
        <v>90</v>
      </c>
      <c r="I47" s="20">
        <v>2000</v>
      </c>
      <c r="J47" s="39"/>
      <c r="K47" s="39"/>
      <c r="L47" s="39"/>
      <c r="M47" s="39"/>
      <c r="N47" s="39"/>
      <c r="O47" s="20" t="s">
        <v>25</v>
      </c>
      <c r="P47" s="21">
        <v>450000</v>
      </c>
      <c r="Q47" s="20"/>
      <c r="S47" s="49" t="str">
        <f t="shared" si="0"/>
        <v>0</v>
      </c>
    </row>
    <row r="48" spans="2:19" ht="18.75" customHeight="1" x14ac:dyDescent="0.2">
      <c r="B48" s="38"/>
      <c r="C48" s="7" t="s">
        <v>74</v>
      </c>
      <c r="D48" s="7" t="s">
        <v>73</v>
      </c>
      <c r="E48" s="43"/>
      <c r="F48" s="7" t="s">
        <v>75</v>
      </c>
      <c r="G48" s="7"/>
      <c r="H48" s="7" t="s">
        <v>83</v>
      </c>
      <c r="I48" s="43">
        <v>2000</v>
      </c>
      <c r="J48" s="38"/>
      <c r="K48" s="38"/>
      <c r="L48" s="38"/>
      <c r="M48" s="38"/>
      <c r="N48" s="38"/>
      <c r="O48" s="43" t="s">
        <v>25</v>
      </c>
      <c r="P48" s="3">
        <v>637500</v>
      </c>
      <c r="Q48" s="43"/>
      <c r="S48" s="49" t="str">
        <f t="shared" si="0"/>
        <v>0</v>
      </c>
    </row>
    <row r="49" spans="2:19" ht="18.75" customHeight="1" x14ac:dyDescent="0.2">
      <c r="B49" s="38"/>
      <c r="C49" s="7" t="s">
        <v>110</v>
      </c>
      <c r="D49" s="7" t="s">
        <v>109</v>
      </c>
      <c r="E49" s="43"/>
      <c r="F49" s="7" t="s">
        <v>111</v>
      </c>
      <c r="G49" s="7"/>
      <c r="H49" s="7" t="s">
        <v>76</v>
      </c>
      <c r="I49" s="43">
        <v>2000</v>
      </c>
      <c r="J49" s="38"/>
      <c r="K49" s="38"/>
      <c r="L49" s="38"/>
      <c r="M49" s="38"/>
      <c r="N49" s="38"/>
      <c r="O49" s="43" t="s">
        <v>25</v>
      </c>
      <c r="P49" s="3">
        <v>262500</v>
      </c>
      <c r="Q49" s="43"/>
      <c r="R49" t="s">
        <v>384</v>
      </c>
      <c r="S49" s="49">
        <f t="shared" si="0"/>
        <v>262500</v>
      </c>
    </row>
    <row r="50" spans="2:19" ht="18.75" customHeight="1" x14ac:dyDescent="0.2">
      <c r="B50" s="38"/>
      <c r="C50" s="7" t="s">
        <v>112</v>
      </c>
      <c r="D50" s="7" t="s">
        <v>109</v>
      </c>
      <c r="E50" s="43"/>
      <c r="F50" s="7" t="s">
        <v>111</v>
      </c>
      <c r="G50" s="7"/>
      <c r="H50" s="7" t="s">
        <v>76</v>
      </c>
      <c r="I50" s="43">
        <v>2000</v>
      </c>
      <c r="J50" s="38"/>
      <c r="K50" s="38"/>
      <c r="L50" s="38"/>
      <c r="M50" s="38"/>
      <c r="N50" s="38"/>
      <c r="O50" s="43" t="s">
        <v>25</v>
      </c>
      <c r="P50" s="3">
        <v>560000</v>
      </c>
      <c r="Q50" s="43"/>
      <c r="S50" s="49" t="str">
        <f t="shared" si="0"/>
        <v>0</v>
      </c>
    </row>
    <row r="51" spans="2:19" ht="18.75" customHeight="1" x14ac:dyDescent="0.2">
      <c r="B51" s="38"/>
      <c r="C51" s="7" t="s">
        <v>108</v>
      </c>
      <c r="D51" s="7" t="s">
        <v>107</v>
      </c>
      <c r="E51" s="43"/>
      <c r="F51" s="7" t="s">
        <v>71</v>
      </c>
      <c r="G51" s="7"/>
      <c r="H51" s="7" t="s">
        <v>90</v>
      </c>
      <c r="I51" s="43">
        <v>2000</v>
      </c>
      <c r="J51" s="38"/>
      <c r="K51" s="38"/>
      <c r="L51" s="38"/>
      <c r="M51" s="38"/>
      <c r="N51" s="38"/>
      <c r="O51" s="43" t="s">
        <v>25</v>
      </c>
      <c r="P51" s="3">
        <v>140000</v>
      </c>
      <c r="Q51" s="43"/>
      <c r="R51" t="s">
        <v>384</v>
      </c>
      <c r="S51" s="49">
        <f t="shared" si="0"/>
        <v>140000</v>
      </c>
    </row>
    <row r="52" spans="2:19" ht="18.75" customHeight="1" x14ac:dyDescent="0.2">
      <c r="B52" s="38"/>
      <c r="C52" s="7" t="s">
        <v>114</v>
      </c>
      <c r="D52" s="7" t="s">
        <v>113</v>
      </c>
      <c r="E52" s="43"/>
      <c r="F52" s="7" t="s">
        <v>89</v>
      </c>
      <c r="G52" s="7"/>
      <c r="H52" s="7" t="s">
        <v>115</v>
      </c>
      <c r="I52" s="43">
        <v>2000</v>
      </c>
      <c r="J52" s="38"/>
      <c r="K52" s="38"/>
      <c r="L52" s="38"/>
      <c r="M52" s="38"/>
      <c r="N52" s="38"/>
      <c r="O52" s="43" t="s">
        <v>25</v>
      </c>
      <c r="P52" s="3">
        <v>490000</v>
      </c>
      <c r="Q52" s="43"/>
      <c r="S52" s="49" t="str">
        <f t="shared" si="0"/>
        <v>0</v>
      </c>
    </row>
    <row r="53" spans="2:19" ht="18.75" customHeight="1" x14ac:dyDescent="0.2">
      <c r="B53" s="38"/>
      <c r="C53" s="7" t="s">
        <v>114</v>
      </c>
      <c r="D53" s="7" t="s">
        <v>113</v>
      </c>
      <c r="E53" s="43"/>
      <c r="F53" s="7" t="s">
        <v>89</v>
      </c>
      <c r="G53" s="7"/>
      <c r="H53" s="7" t="s">
        <v>115</v>
      </c>
      <c r="I53" s="43">
        <v>2000</v>
      </c>
      <c r="J53" s="38"/>
      <c r="K53" s="38"/>
      <c r="L53" s="38"/>
      <c r="M53" s="38"/>
      <c r="N53" s="38"/>
      <c r="O53" s="43" t="s">
        <v>25</v>
      </c>
      <c r="P53" s="3">
        <v>525000</v>
      </c>
      <c r="Q53" s="43"/>
      <c r="S53" s="49" t="str">
        <f t="shared" si="0"/>
        <v>0</v>
      </c>
    </row>
    <row r="54" spans="2:19" ht="18.75" customHeight="1" x14ac:dyDescent="0.2">
      <c r="B54" s="38"/>
      <c r="C54" s="7" t="s">
        <v>114</v>
      </c>
      <c r="D54" s="7" t="s">
        <v>113</v>
      </c>
      <c r="E54" s="43"/>
      <c r="F54" s="7" t="s">
        <v>89</v>
      </c>
      <c r="G54" s="7"/>
      <c r="H54" s="7" t="s">
        <v>115</v>
      </c>
      <c r="I54" s="43">
        <v>2000</v>
      </c>
      <c r="J54" s="38"/>
      <c r="K54" s="38"/>
      <c r="L54" s="38"/>
      <c r="M54" s="38"/>
      <c r="N54" s="38"/>
      <c r="O54" s="43" t="s">
        <v>25</v>
      </c>
      <c r="P54" s="3">
        <v>980000</v>
      </c>
      <c r="Q54" s="43"/>
      <c r="S54" s="49" t="str">
        <f t="shared" si="0"/>
        <v>0</v>
      </c>
    </row>
    <row r="55" spans="2:19" ht="18.75" customHeight="1" x14ac:dyDescent="0.2">
      <c r="B55" s="38"/>
      <c r="C55" s="7" t="s">
        <v>70</v>
      </c>
      <c r="D55" s="7" t="s">
        <v>69</v>
      </c>
      <c r="E55" s="43"/>
      <c r="F55" s="7" t="s">
        <v>71</v>
      </c>
      <c r="G55" s="7"/>
      <c r="H55" s="7" t="s">
        <v>72</v>
      </c>
      <c r="I55" s="43">
        <v>2000</v>
      </c>
      <c r="J55" s="38"/>
      <c r="K55" s="38"/>
      <c r="L55" s="38"/>
      <c r="M55" s="38"/>
      <c r="N55" s="38"/>
      <c r="O55" s="43" t="s">
        <v>25</v>
      </c>
      <c r="P55" s="3">
        <v>1120000</v>
      </c>
      <c r="Q55" s="43"/>
      <c r="S55" s="49" t="str">
        <f t="shared" si="0"/>
        <v>0</v>
      </c>
    </row>
    <row r="56" spans="2:19" ht="18.75" customHeight="1" x14ac:dyDescent="0.2">
      <c r="B56" s="38"/>
      <c r="C56" s="7" t="s">
        <v>117</v>
      </c>
      <c r="D56" s="7" t="s">
        <v>116</v>
      </c>
      <c r="E56" s="43"/>
      <c r="F56" s="7" t="s">
        <v>118</v>
      </c>
      <c r="G56" s="7"/>
      <c r="H56" s="7" t="s">
        <v>103</v>
      </c>
      <c r="I56" s="43">
        <v>2000</v>
      </c>
      <c r="J56" s="38"/>
      <c r="K56" s="38"/>
      <c r="L56" s="38"/>
      <c r="M56" s="38"/>
      <c r="N56" s="38"/>
      <c r="O56" s="43" t="s">
        <v>25</v>
      </c>
      <c r="P56" s="3">
        <v>2700000</v>
      </c>
      <c r="Q56" s="43"/>
      <c r="S56" s="49" t="str">
        <f t="shared" si="0"/>
        <v>0</v>
      </c>
    </row>
    <row r="57" spans="2:19" ht="18.75" customHeight="1" x14ac:dyDescent="0.2">
      <c r="B57" s="38"/>
      <c r="C57" s="7" t="s">
        <v>120</v>
      </c>
      <c r="D57" s="7" t="s">
        <v>119</v>
      </c>
      <c r="E57" s="43"/>
      <c r="F57" s="7" t="s">
        <v>121</v>
      </c>
      <c r="G57" s="7"/>
      <c r="H57" s="7" t="s">
        <v>76</v>
      </c>
      <c r="I57" s="43">
        <v>2000</v>
      </c>
      <c r="J57" s="38"/>
      <c r="K57" s="38"/>
      <c r="L57" s="38"/>
      <c r="M57" s="38"/>
      <c r="N57" s="38"/>
      <c r="O57" s="43" t="s">
        <v>25</v>
      </c>
      <c r="P57" s="3">
        <v>135000</v>
      </c>
      <c r="Q57" s="43"/>
      <c r="R57" t="s">
        <v>384</v>
      </c>
      <c r="S57" s="49">
        <f t="shared" si="0"/>
        <v>135000</v>
      </c>
    </row>
    <row r="58" spans="2:19" ht="18.75" customHeight="1" x14ac:dyDescent="0.2">
      <c r="B58" s="38"/>
      <c r="C58" s="7" t="s">
        <v>123</v>
      </c>
      <c r="D58" s="7" t="s">
        <v>122</v>
      </c>
      <c r="E58" s="43"/>
      <c r="F58" s="7" t="s">
        <v>89</v>
      </c>
      <c r="G58" s="7"/>
      <c r="H58" s="7" t="s">
        <v>124</v>
      </c>
      <c r="I58" s="43">
        <v>2000</v>
      </c>
      <c r="J58" s="38"/>
      <c r="K58" s="38"/>
      <c r="L58" s="38"/>
      <c r="M58" s="38"/>
      <c r="N58" s="38"/>
      <c r="O58" s="43" t="s">
        <v>25</v>
      </c>
      <c r="P58" s="3">
        <v>1125000</v>
      </c>
      <c r="Q58" s="43"/>
      <c r="S58" s="49" t="str">
        <f t="shared" si="0"/>
        <v>0</v>
      </c>
    </row>
    <row r="59" spans="2:19" ht="18.75" customHeight="1" x14ac:dyDescent="0.2">
      <c r="B59" s="38"/>
      <c r="C59" s="7" t="s">
        <v>105</v>
      </c>
      <c r="D59" s="7" t="s">
        <v>104</v>
      </c>
      <c r="E59" s="43"/>
      <c r="F59" s="7" t="s">
        <v>89</v>
      </c>
      <c r="G59" s="7"/>
      <c r="H59" s="7" t="s">
        <v>90</v>
      </c>
      <c r="I59" s="43">
        <v>2000</v>
      </c>
      <c r="J59" s="38"/>
      <c r="K59" s="38"/>
      <c r="L59" s="38"/>
      <c r="M59" s="38"/>
      <c r="N59" s="38"/>
      <c r="O59" s="43" t="s">
        <v>25</v>
      </c>
      <c r="P59" s="3">
        <v>1280000</v>
      </c>
      <c r="Q59" s="43"/>
      <c r="S59" s="49" t="str">
        <f t="shared" si="0"/>
        <v>0</v>
      </c>
    </row>
    <row r="60" spans="2:19" ht="18.75" customHeight="1" x14ac:dyDescent="0.2">
      <c r="B60" s="38"/>
      <c r="C60" s="7" t="s">
        <v>88</v>
      </c>
      <c r="D60" s="7" t="s">
        <v>87</v>
      </c>
      <c r="E60" s="43"/>
      <c r="F60" s="7" t="s">
        <v>97</v>
      </c>
      <c r="G60" s="7"/>
      <c r="H60" s="7" t="s">
        <v>90</v>
      </c>
      <c r="I60" s="43">
        <v>2000</v>
      </c>
      <c r="J60" s="38"/>
      <c r="K60" s="38"/>
      <c r="L60" s="38"/>
      <c r="M60" s="38"/>
      <c r="N60" s="38"/>
      <c r="O60" s="43" t="s">
        <v>25</v>
      </c>
      <c r="P60" s="3">
        <v>800000</v>
      </c>
      <c r="Q60" s="43"/>
      <c r="S60" s="49" t="str">
        <f t="shared" si="0"/>
        <v>0</v>
      </c>
    </row>
    <row r="61" spans="2:19" ht="18.75" customHeight="1" x14ac:dyDescent="0.2">
      <c r="B61" s="38"/>
      <c r="C61" s="7" t="s">
        <v>92</v>
      </c>
      <c r="D61" s="7" t="s">
        <v>91</v>
      </c>
      <c r="E61" s="43"/>
      <c r="F61" s="7" t="s">
        <v>102</v>
      </c>
      <c r="G61" s="7"/>
      <c r="H61" s="7" t="s">
        <v>103</v>
      </c>
      <c r="I61" s="43">
        <v>2000</v>
      </c>
      <c r="J61" s="38"/>
      <c r="K61" s="38"/>
      <c r="L61" s="38"/>
      <c r="M61" s="38"/>
      <c r="N61" s="38"/>
      <c r="O61" s="43" t="s">
        <v>25</v>
      </c>
      <c r="P61" s="3">
        <v>1040000</v>
      </c>
      <c r="Q61" s="43"/>
      <c r="S61" s="49" t="str">
        <f t="shared" si="0"/>
        <v>0</v>
      </c>
    </row>
    <row r="62" spans="2:19" ht="18.75" customHeight="1" x14ac:dyDescent="0.2">
      <c r="B62" s="38"/>
      <c r="C62" s="7" t="s">
        <v>96</v>
      </c>
      <c r="D62" s="7" t="s">
        <v>95</v>
      </c>
      <c r="E62" s="43"/>
      <c r="F62" s="7" t="s">
        <v>89</v>
      </c>
      <c r="G62" s="7"/>
      <c r="H62" s="7" t="s">
        <v>90</v>
      </c>
      <c r="I62" s="43">
        <v>2000</v>
      </c>
      <c r="J62" s="38"/>
      <c r="K62" s="38"/>
      <c r="L62" s="38"/>
      <c r="M62" s="38"/>
      <c r="N62" s="38"/>
      <c r="O62" s="43" t="s">
        <v>25</v>
      </c>
      <c r="P62" s="3">
        <v>1000000</v>
      </c>
      <c r="Q62" s="43"/>
      <c r="S62" s="49" t="str">
        <f t="shared" si="0"/>
        <v>0</v>
      </c>
    </row>
    <row r="63" spans="2:19" ht="18.75" customHeight="1" x14ac:dyDescent="0.2">
      <c r="B63" s="38"/>
      <c r="C63" s="7" t="s">
        <v>108</v>
      </c>
      <c r="D63" s="7" t="s">
        <v>107</v>
      </c>
      <c r="E63" s="43"/>
      <c r="F63" s="7" t="s">
        <v>71</v>
      </c>
      <c r="G63" s="7"/>
      <c r="H63" s="7" t="s">
        <v>90</v>
      </c>
      <c r="I63" s="43">
        <v>2000</v>
      </c>
      <c r="J63" s="38"/>
      <c r="K63" s="38"/>
      <c r="L63" s="38"/>
      <c r="M63" s="38"/>
      <c r="N63" s="38"/>
      <c r="O63" s="43" t="s">
        <v>25</v>
      </c>
      <c r="P63" s="3">
        <v>320000</v>
      </c>
      <c r="Q63" s="43"/>
      <c r="S63" s="49" t="str">
        <f t="shared" si="0"/>
        <v>0</v>
      </c>
    </row>
    <row r="64" spans="2:19" ht="18.75" customHeight="1" x14ac:dyDescent="0.2">
      <c r="B64" s="38"/>
      <c r="C64" s="7" t="s">
        <v>114</v>
      </c>
      <c r="D64" s="7" t="s">
        <v>113</v>
      </c>
      <c r="E64" s="43"/>
      <c r="F64" s="7" t="s">
        <v>89</v>
      </c>
      <c r="G64" s="7"/>
      <c r="H64" s="7" t="s">
        <v>72</v>
      </c>
      <c r="I64" s="43">
        <v>2000</v>
      </c>
      <c r="J64" s="38"/>
      <c r="K64" s="38"/>
      <c r="L64" s="38"/>
      <c r="M64" s="38"/>
      <c r="N64" s="38"/>
      <c r="O64" s="43" t="s">
        <v>25</v>
      </c>
      <c r="P64" s="3">
        <v>490000</v>
      </c>
      <c r="Q64" s="43"/>
      <c r="S64" s="49" t="str">
        <f t="shared" si="0"/>
        <v>0</v>
      </c>
    </row>
    <row r="65" spans="2:19" ht="18.75" customHeight="1" x14ac:dyDescent="0.2">
      <c r="B65" s="38"/>
      <c r="C65" s="7" t="s">
        <v>114</v>
      </c>
      <c r="D65" s="7" t="s">
        <v>113</v>
      </c>
      <c r="E65" s="43"/>
      <c r="F65" s="7" t="s">
        <v>89</v>
      </c>
      <c r="G65" s="7"/>
      <c r="H65" s="7" t="s">
        <v>72</v>
      </c>
      <c r="I65" s="43">
        <v>2000</v>
      </c>
      <c r="J65" s="38"/>
      <c r="K65" s="38"/>
      <c r="L65" s="38"/>
      <c r="M65" s="38"/>
      <c r="N65" s="38"/>
      <c r="O65" s="43" t="s">
        <v>25</v>
      </c>
      <c r="P65" s="3">
        <v>525000</v>
      </c>
      <c r="Q65" s="43"/>
      <c r="S65" s="49" t="str">
        <f t="shared" si="0"/>
        <v>0</v>
      </c>
    </row>
    <row r="66" spans="2:19" ht="18.75" customHeight="1" x14ac:dyDescent="0.2">
      <c r="B66" s="38"/>
      <c r="C66" s="7" t="s">
        <v>126</v>
      </c>
      <c r="D66" s="7" t="s">
        <v>125</v>
      </c>
      <c r="E66" s="43"/>
      <c r="F66" s="7" t="s">
        <v>89</v>
      </c>
      <c r="G66" s="7"/>
      <c r="H66" s="7" t="s">
        <v>127</v>
      </c>
      <c r="I66" s="43">
        <v>2000</v>
      </c>
      <c r="J66" s="38"/>
      <c r="K66" s="38"/>
      <c r="L66" s="38"/>
      <c r="M66" s="38"/>
      <c r="N66" s="38"/>
      <c r="O66" s="43" t="s">
        <v>25</v>
      </c>
      <c r="P66" s="3">
        <v>1170000</v>
      </c>
      <c r="Q66" s="43"/>
      <c r="S66" s="49" t="str">
        <f t="shared" si="0"/>
        <v>0</v>
      </c>
    </row>
    <row r="67" spans="2:19" ht="18.75" customHeight="1" x14ac:dyDescent="0.2">
      <c r="B67" s="38"/>
      <c r="C67" s="7" t="s">
        <v>129</v>
      </c>
      <c r="D67" s="7" t="s">
        <v>128</v>
      </c>
      <c r="E67" s="43"/>
      <c r="F67" s="7" t="s">
        <v>89</v>
      </c>
      <c r="G67" s="7"/>
      <c r="H67" s="7" t="s">
        <v>130</v>
      </c>
      <c r="I67" s="43">
        <v>2000</v>
      </c>
      <c r="J67" s="38"/>
      <c r="K67" s="38"/>
      <c r="L67" s="38"/>
      <c r="M67" s="38"/>
      <c r="N67" s="38"/>
      <c r="O67" s="43" t="s">
        <v>25</v>
      </c>
      <c r="P67" s="3">
        <v>1300000</v>
      </c>
      <c r="Q67" s="43"/>
      <c r="S67" s="49" t="str">
        <f t="shared" si="0"/>
        <v>0</v>
      </c>
    </row>
    <row r="68" spans="2:19" ht="18.75" customHeight="1" x14ac:dyDescent="0.2">
      <c r="B68" s="38"/>
      <c r="C68" s="7" t="s">
        <v>123</v>
      </c>
      <c r="D68" s="7" t="s">
        <v>122</v>
      </c>
      <c r="E68" s="43"/>
      <c r="F68" s="7" t="s">
        <v>89</v>
      </c>
      <c r="G68" s="7"/>
      <c r="H68" s="7" t="s">
        <v>124</v>
      </c>
      <c r="I68" s="43">
        <v>2000</v>
      </c>
      <c r="J68" s="38"/>
      <c r="K68" s="38"/>
      <c r="L68" s="38"/>
      <c r="M68" s="38"/>
      <c r="N68" s="38"/>
      <c r="O68" s="43" t="s">
        <v>25</v>
      </c>
      <c r="P68" s="3">
        <v>975000</v>
      </c>
      <c r="Q68" s="43"/>
      <c r="S68" s="49" t="str">
        <f t="shared" si="0"/>
        <v>0</v>
      </c>
    </row>
    <row r="69" spans="2:19" ht="18.75" customHeight="1" x14ac:dyDescent="0.2">
      <c r="B69" s="38"/>
      <c r="C69" s="7" t="s">
        <v>92</v>
      </c>
      <c r="D69" s="7" t="s">
        <v>91</v>
      </c>
      <c r="E69" s="43"/>
      <c r="F69" s="7" t="s">
        <v>102</v>
      </c>
      <c r="G69" s="7"/>
      <c r="H69" s="7" t="s">
        <v>103</v>
      </c>
      <c r="I69" s="43">
        <v>2000</v>
      </c>
      <c r="J69" s="38"/>
      <c r="K69" s="38"/>
      <c r="L69" s="38"/>
      <c r="M69" s="38"/>
      <c r="N69" s="38"/>
      <c r="O69" s="43" t="s">
        <v>25</v>
      </c>
      <c r="P69" s="3">
        <v>975000</v>
      </c>
      <c r="Q69" s="43"/>
      <c r="S69" s="49" t="str">
        <f t="shared" si="0"/>
        <v>0</v>
      </c>
    </row>
    <row r="70" spans="2:19" ht="18.75" customHeight="1" x14ac:dyDescent="0.2">
      <c r="B70" s="38"/>
      <c r="C70" s="7" t="s">
        <v>132</v>
      </c>
      <c r="D70" s="7" t="s">
        <v>131</v>
      </c>
      <c r="E70" s="43"/>
      <c r="F70" s="7" t="s">
        <v>133</v>
      </c>
      <c r="G70" s="7"/>
      <c r="H70" s="7" t="s">
        <v>103</v>
      </c>
      <c r="I70" s="43">
        <v>2000</v>
      </c>
      <c r="J70" s="38"/>
      <c r="K70" s="38"/>
      <c r="L70" s="38"/>
      <c r="M70" s="38"/>
      <c r="N70" s="38"/>
      <c r="O70" s="43" t="s">
        <v>25</v>
      </c>
      <c r="P70" s="3">
        <v>80000</v>
      </c>
      <c r="Q70" s="43"/>
      <c r="R70" t="s">
        <v>384</v>
      </c>
      <c r="S70" s="49">
        <f t="shared" si="0"/>
        <v>80000</v>
      </c>
    </row>
    <row r="71" spans="2:19" ht="18.75" customHeight="1" x14ac:dyDescent="0.2">
      <c r="B71" s="38"/>
      <c r="C71" s="7" t="s">
        <v>78</v>
      </c>
      <c r="D71" s="7" t="s">
        <v>77</v>
      </c>
      <c r="E71" s="43"/>
      <c r="F71" s="7" t="s">
        <v>75</v>
      </c>
      <c r="G71" s="7"/>
      <c r="H71" s="7" t="s">
        <v>76</v>
      </c>
      <c r="I71" s="43">
        <v>2000</v>
      </c>
      <c r="J71" s="38"/>
      <c r="K71" s="38"/>
      <c r="L71" s="38"/>
      <c r="M71" s="38"/>
      <c r="N71" s="38"/>
      <c r="O71" s="43" t="s">
        <v>25</v>
      </c>
      <c r="P71" s="3">
        <v>2062500</v>
      </c>
      <c r="Q71" s="43"/>
      <c r="S71" s="49" t="str">
        <f t="shared" si="0"/>
        <v>0</v>
      </c>
    </row>
    <row r="72" spans="2:19" ht="18.75" customHeight="1" x14ac:dyDescent="0.2">
      <c r="B72" s="38"/>
      <c r="C72" s="7" t="s">
        <v>114</v>
      </c>
      <c r="D72" s="7" t="s">
        <v>113</v>
      </c>
      <c r="E72" s="43"/>
      <c r="F72" s="7" t="s">
        <v>89</v>
      </c>
      <c r="G72" s="7"/>
      <c r="H72" s="7" t="s">
        <v>134</v>
      </c>
      <c r="I72" s="43">
        <v>2001</v>
      </c>
      <c r="J72" s="38"/>
      <c r="K72" s="38"/>
      <c r="L72" s="38"/>
      <c r="M72" s="38"/>
      <c r="N72" s="38"/>
      <c r="O72" s="43" t="s">
        <v>25</v>
      </c>
      <c r="P72" s="3">
        <v>1300000</v>
      </c>
      <c r="Q72" s="43"/>
      <c r="S72" s="49" t="str">
        <f t="shared" si="0"/>
        <v>0</v>
      </c>
    </row>
    <row r="73" spans="2:19" ht="18.75" customHeight="1" x14ac:dyDescent="0.2">
      <c r="B73" s="38"/>
      <c r="C73" s="7" t="s">
        <v>70</v>
      </c>
      <c r="D73" s="7" t="s">
        <v>135</v>
      </c>
      <c r="E73" s="43"/>
      <c r="F73" s="7" t="s">
        <v>89</v>
      </c>
      <c r="G73" s="7"/>
      <c r="H73" s="7" t="s">
        <v>130</v>
      </c>
      <c r="I73" s="43">
        <v>2001</v>
      </c>
      <c r="J73" s="38"/>
      <c r="K73" s="38"/>
      <c r="L73" s="38"/>
      <c r="M73" s="38"/>
      <c r="N73" s="38"/>
      <c r="O73" s="43" t="s">
        <v>25</v>
      </c>
      <c r="P73" s="3">
        <v>97500</v>
      </c>
      <c r="Q73" s="43"/>
      <c r="R73" t="s">
        <v>384</v>
      </c>
      <c r="S73" s="49">
        <f t="shared" si="0"/>
        <v>97500</v>
      </c>
    </row>
    <row r="74" spans="2:19" ht="18.75" customHeight="1" x14ac:dyDescent="0.2">
      <c r="B74" s="38"/>
      <c r="C74" s="7" t="s">
        <v>70</v>
      </c>
      <c r="D74" s="7" t="s">
        <v>135</v>
      </c>
      <c r="E74" s="43"/>
      <c r="F74" s="7" t="s">
        <v>89</v>
      </c>
      <c r="G74" s="7"/>
      <c r="H74" s="7" t="s">
        <v>130</v>
      </c>
      <c r="I74" s="43">
        <v>2001</v>
      </c>
      <c r="J74" s="38"/>
      <c r="K74" s="38"/>
      <c r="L74" s="38"/>
      <c r="M74" s="38"/>
      <c r="N74" s="38"/>
      <c r="O74" s="43" t="s">
        <v>25</v>
      </c>
      <c r="P74" s="3">
        <v>292500</v>
      </c>
      <c r="Q74" s="43"/>
      <c r="R74" t="s">
        <v>384</v>
      </c>
      <c r="S74" s="49">
        <f t="shared" si="0"/>
        <v>292500</v>
      </c>
    </row>
    <row r="75" spans="2:19" ht="18.75" customHeight="1" x14ac:dyDescent="0.2">
      <c r="B75" s="38"/>
      <c r="C75" s="7" t="s">
        <v>136</v>
      </c>
      <c r="D75" s="7" t="s">
        <v>87</v>
      </c>
      <c r="E75" s="43"/>
      <c r="F75" s="7" t="s">
        <v>89</v>
      </c>
      <c r="G75" s="7"/>
      <c r="H75" s="7" t="s">
        <v>127</v>
      </c>
      <c r="I75" s="43">
        <v>2001</v>
      </c>
      <c r="J75" s="38"/>
      <c r="K75" s="38"/>
      <c r="L75" s="38"/>
      <c r="M75" s="38"/>
      <c r="N75" s="38"/>
      <c r="O75" s="43" t="s">
        <v>25</v>
      </c>
      <c r="P75" s="3">
        <v>825000</v>
      </c>
      <c r="Q75" s="43"/>
      <c r="S75" s="49" t="str">
        <f t="shared" si="0"/>
        <v>0</v>
      </c>
    </row>
    <row r="76" spans="2:19" ht="18.75" customHeight="1" x14ac:dyDescent="0.2">
      <c r="B76" s="38"/>
      <c r="C76" s="7" t="s">
        <v>96</v>
      </c>
      <c r="D76" s="7" t="s">
        <v>95</v>
      </c>
      <c r="E76" s="43"/>
      <c r="F76" s="7" t="s">
        <v>137</v>
      </c>
      <c r="G76" s="7"/>
      <c r="H76" s="7" t="s">
        <v>101</v>
      </c>
      <c r="I76" s="43">
        <v>2001</v>
      </c>
      <c r="J76" s="38"/>
      <c r="K76" s="38"/>
      <c r="L76" s="38"/>
      <c r="M76" s="38"/>
      <c r="N76" s="38"/>
      <c r="O76" s="43" t="s">
        <v>25</v>
      </c>
      <c r="P76" s="3">
        <v>900000</v>
      </c>
      <c r="Q76" s="43"/>
      <c r="S76" s="49" t="str">
        <f t="shared" ref="S76:S139" si="1">IF(P76&lt;300000,P76,"0")</f>
        <v>0</v>
      </c>
    </row>
    <row r="77" spans="2:19" ht="18.75" customHeight="1" x14ac:dyDescent="0.2">
      <c r="B77" s="38"/>
      <c r="C77" s="7" t="s">
        <v>139</v>
      </c>
      <c r="D77" s="7" t="s">
        <v>138</v>
      </c>
      <c r="E77" s="43"/>
      <c r="F77" s="7" t="s">
        <v>89</v>
      </c>
      <c r="G77" s="7"/>
      <c r="H77" s="7"/>
      <c r="I77" s="43">
        <v>2002</v>
      </c>
      <c r="J77" s="38"/>
      <c r="K77" s="38"/>
      <c r="L77" s="38"/>
      <c r="M77" s="38"/>
      <c r="N77" s="38"/>
      <c r="O77" s="43" t="s">
        <v>25</v>
      </c>
      <c r="P77" s="3">
        <v>2275000</v>
      </c>
      <c r="Q77" s="43"/>
      <c r="S77" s="49" t="str">
        <f t="shared" si="1"/>
        <v>0</v>
      </c>
    </row>
    <row r="78" spans="2:19" ht="18.75" customHeight="1" x14ac:dyDescent="0.2">
      <c r="B78" s="38"/>
      <c r="C78" s="7" t="s">
        <v>96</v>
      </c>
      <c r="D78" s="7" t="s">
        <v>95</v>
      </c>
      <c r="E78" s="43"/>
      <c r="F78" s="7" t="s">
        <v>97</v>
      </c>
      <c r="G78" s="7"/>
      <c r="H78" s="7"/>
      <c r="I78" s="43">
        <v>2002</v>
      </c>
      <c r="J78" s="38"/>
      <c r="K78" s="38"/>
      <c r="L78" s="38"/>
      <c r="M78" s="38"/>
      <c r="N78" s="38"/>
      <c r="O78" s="43" t="s">
        <v>25</v>
      </c>
      <c r="P78" s="3">
        <v>780000</v>
      </c>
      <c r="Q78" s="43"/>
      <c r="S78" s="49" t="str">
        <f t="shared" si="1"/>
        <v>0</v>
      </c>
    </row>
    <row r="79" spans="2:19" ht="18.75" customHeight="1" x14ac:dyDescent="0.2">
      <c r="B79" s="38"/>
      <c r="C79" s="7" t="s">
        <v>114</v>
      </c>
      <c r="D79" s="7" t="s">
        <v>113</v>
      </c>
      <c r="E79" s="43"/>
      <c r="F79" s="7" t="s">
        <v>140</v>
      </c>
      <c r="G79" s="7"/>
      <c r="H79" s="7" t="s">
        <v>103</v>
      </c>
      <c r="I79" s="43">
        <v>2002</v>
      </c>
      <c r="J79" s="38"/>
      <c r="K79" s="38"/>
      <c r="L79" s="38"/>
      <c r="M79" s="38"/>
      <c r="N79" s="38"/>
      <c r="O79" s="43" t="s">
        <v>25</v>
      </c>
      <c r="P79" s="3">
        <v>1800000</v>
      </c>
      <c r="Q79" s="43"/>
      <c r="S79" s="49" t="str">
        <f t="shared" si="1"/>
        <v>0</v>
      </c>
    </row>
    <row r="80" spans="2:19" ht="18.75" customHeight="1" x14ac:dyDescent="0.2">
      <c r="B80" s="38"/>
      <c r="C80" s="7" t="s">
        <v>96</v>
      </c>
      <c r="D80" s="7" t="s">
        <v>141</v>
      </c>
      <c r="E80" s="43"/>
      <c r="F80" s="7" t="s">
        <v>89</v>
      </c>
      <c r="G80" s="7"/>
      <c r="H80" s="7" t="s">
        <v>83</v>
      </c>
      <c r="I80" s="43">
        <v>2002</v>
      </c>
      <c r="J80" s="38"/>
      <c r="K80" s="38"/>
      <c r="L80" s="38"/>
      <c r="M80" s="38"/>
      <c r="N80" s="38"/>
      <c r="O80" s="43" t="s">
        <v>25</v>
      </c>
      <c r="P80" s="3">
        <v>780000</v>
      </c>
      <c r="Q80" s="43"/>
      <c r="S80" s="49" t="str">
        <f t="shared" si="1"/>
        <v>0</v>
      </c>
    </row>
    <row r="81" spans="2:19" ht="18.75" customHeight="1" x14ac:dyDescent="0.2">
      <c r="B81" s="38"/>
      <c r="C81" s="7" t="s">
        <v>143</v>
      </c>
      <c r="D81" s="7" t="s">
        <v>142</v>
      </c>
      <c r="E81" s="43"/>
      <c r="F81" s="7" t="s">
        <v>144</v>
      </c>
      <c r="G81" s="7"/>
      <c r="H81" s="7" t="s">
        <v>83</v>
      </c>
      <c r="I81" s="43">
        <v>2002</v>
      </c>
      <c r="J81" s="38"/>
      <c r="K81" s="38"/>
      <c r="L81" s="38"/>
      <c r="M81" s="38"/>
      <c r="N81" s="38"/>
      <c r="O81" s="43" t="s">
        <v>25</v>
      </c>
      <c r="P81" s="3">
        <v>97500</v>
      </c>
      <c r="Q81" s="43"/>
      <c r="R81" t="s">
        <v>384</v>
      </c>
      <c r="S81" s="49">
        <f t="shared" si="1"/>
        <v>97500</v>
      </c>
    </row>
    <row r="82" spans="2:19" ht="18.75" customHeight="1" x14ac:dyDescent="0.2">
      <c r="B82" s="38"/>
      <c r="C82" s="7" t="s">
        <v>92</v>
      </c>
      <c r="D82" s="7" t="s">
        <v>91</v>
      </c>
      <c r="E82" s="43"/>
      <c r="F82" s="7" t="s">
        <v>102</v>
      </c>
      <c r="G82" s="7"/>
      <c r="H82" s="7" t="s">
        <v>103</v>
      </c>
      <c r="I82" s="43">
        <v>2002</v>
      </c>
      <c r="J82" s="38"/>
      <c r="K82" s="38"/>
      <c r="L82" s="38"/>
      <c r="M82" s="38"/>
      <c r="N82" s="38"/>
      <c r="O82" s="43" t="s">
        <v>25</v>
      </c>
      <c r="P82" s="3">
        <v>1950000</v>
      </c>
      <c r="Q82" s="43"/>
      <c r="S82" s="49" t="str">
        <f t="shared" si="1"/>
        <v>0</v>
      </c>
    </row>
    <row r="83" spans="2:19" ht="18.75" customHeight="1" x14ac:dyDescent="0.2">
      <c r="B83" s="38"/>
      <c r="C83" s="7" t="s">
        <v>114</v>
      </c>
      <c r="D83" s="7" t="s">
        <v>113</v>
      </c>
      <c r="E83" s="43"/>
      <c r="F83" s="7" t="s">
        <v>89</v>
      </c>
      <c r="G83" s="7"/>
      <c r="H83" s="7" t="s">
        <v>106</v>
      </c>
      <c r="I83" s="43">
        <v>2002</v>
      </c>
      <c r="J83" s="38"/>
      <c r="K83" s="38"/>
      <c r="L83" s="38"/>
      <c r="M83" s="38"/>
      <c r="N83" s="38"/>
      <c r="O83" s="43" t="s">
        <v>25</v>
      </c>
      <c r="P83" s="3">
        <v>162500</v>
      </c>
      <c r="Q83" s="43"/>
      <c r="R83" t="s">
        <v>384</v>
      </c>
      <c r="S83" s="49">
        <f t="shared" si="1"/>
        <v>162500</v>
      </c>
    </row>
    <row r="84" spans="2:19" ht="18.75" customHeight="1" x14ac:dyDescent="0.2">
      <c r="B84" s="38"/>
      <c r="C84" s="7" t="s">
        <v>145</v>
      </c>
      <c r="D84" s="7" t="s">
        <v>141</v>
      </c>
      <c r="E84" s="43"/>
      <c r="F84" s="7" t="s">
        <v>89</v>
      </c>
      <c r="G84" s="7"/>
      <c r="H84" s="7" t="s">
        <v>94</v>
      </c>
      <c r="I84" s="43">
        <v>2002</v>
      </c>
      <c r="J84" s="38"/>
      <c r="K84" s="38"/>
      <c r="L84" s="38"/>
      <c r="M84" s="38"/>
      <c r="N84" s="38"/>
      <c r="O84" s="43" t="s">
        <v>25</v>
      </c>
      <c r="P84" s="3">
        <v>260000</v>
      </c>
      <c r="Q84" s="43"/>
      <c r="R84" t="s">
        <v>384</v>
      </c>
      <c r="S84" s="49">
        <f t="shared" si="1"/>
        <v>260000</v>
      </c>
    </row>
    <row r="85" spans="2:19" ht="18.75" customHeight="1" thickBot="1" x14ac:dyDescent="0.25">
      <c r="B85" s="39"/>
      <c r="C85" s="19" t="s">
        <v>147</v>
      </c>
      <c r="D85" s="19" t="s">
        <v>146</v>
      </c>
      <c r="E85" s="20"/>
      <c r="F85" s="19" t="s">
        <v>89</v>
      </c>
      <c r="G85" s="19"/>
      <c r="H85" s="19" t="s">
        <v>103</v>
      </c>
      <c r="I85" s="20">
        <v>2002</v>
      </c>
      <c r="J85" s="39"/>
      <c r="K85" s="39"/>
      <c r="L85" s="39"/>
      <c r="M85" s="39"/>
      <c r="N85" s="39"/>
      <c r="O85" s="20" t="s">
        <v>25</v>
      </c>
      <c r="P85" s="21">
        <v>975000</v>
      </c>
      <c r="Q85" s="20"/>
      <c r="S85" s="49" t="str">
        <f t="shared" si="1"/>
        <v>0</v>
      </c>
    </row>
    <row r="86" spans="2:19" ht="18.75" customHeight="1" x14ac:dyDescent="0.2">
      <c r="B86" s="38"/>
      <c r="C86" s="7" t="s">
        <v>114</v>
      </c>
      <c r="D86" s="7" t="s">
        <v>113</v>
      </c>
      <c r="E86" s="43"/>
      <c r="F86" s="7" t="s">
        <v>89</v>
      </c>
      <c r="G86" s="7"/>
      <c r="H86" s="7" t="s">
        <v>115</v>
      </c>
      <c r="I86" s="43">
        <v>2003</v>
      </c>
      <c r="J86" s="38"/>
      <c r="K86" s="38"/>
      <c r="L86" s="38"/>
      <c r="M86" s="38"/>
      <c r="N86" s="38"/>
      <c r="O86" s="43" t="s">
        <v>25</v>
      </c>
      <c r="P86" s="3">
        <v>560000</v>
      </c>
      <c r="Q86" s="43"/>
      <c r="S86" s="49" t="str">
        <f t="shared" si="1"/>
        <v>0</v>
      </c>
    </row>
    <row r="87" spans="2:19" ht="18.75" customHeight="1" x14ac:dyDescent="0.2">
      <c r="B87" s="38"/>
      <c r="C87" s="7" t="s">
        <v>114</v>
      </c>
      <c r="D87" s="7" t="s">
        <v>113</v>
      </c>
      <c r="E87" s="43"/>
      <c r="F87" s="7" t="s">
        <v>89</v>
      </c>
      <c r="G87" s="7"/>
      <c r="H87" s="7" t="s">
        <v>106</v>
      </c>
      <c r="I87" s="43">
        <v>2003</v>
      </c>
      <c r="J87" s="38"/>
      <c r="K87" s="38"/>
      <c r="L87" s="38"/>
      <c r="M87" s="38"/>
      <c r="N87" s="38"/>
      <c r="O87" s="43" t="s">
        <v>25</v>
      </c>
      <c r="P87" s="3">
        <v>245000</v>
      </c>
      <c r="Q87" s="43"/>
      <c r="R87" t="s">
        <v>384</v>
      </c>
      <c r="S87" s="49">
        <f t="shared" si="1"/>
        <v>245000</v>
      </c>
    </row>
    <row r="88" spans="2:19" ht="18.75" customHeight="1" x14ac:dyDescent="0.2">
      <c r="B88" s="38"/>
      <c r="C88" s="7" t="s">
        <v>70</v>
      </c>
      <c r="D88" s="7" t="s">
        <v>69</v>
      </c>
      <c r="E88" s="43"/>
      <c r="F88" s="7" t="s">
        <v>71</v>
      </c>
      <c r="G88" s="7"/>
      <c r="H88" s="7" t="s">
        <v>148</v>
      </c>
      <c r="I88" s="43">
        <v>2003</v>
      </c>
      <c r="J88" s="38"/>
      <c r="K88" s="38"/>
      <c r="L88" s="38"/>
      <c r="M88" s="38"/>
      <c r="N88" s="38"/>
      <c r="O88" s="43" t="s">
        <v>25</v>
      </c>
      <c r="P88" s="3">
        <v>245000</v>
      </c>
      <c r="Q88" s="43"/>
      <c r="R88" t="s">
        <v>384</v>
      </c>
      <c r="S88" s="49">
        <f t="shared" si="1"/>
        <v>245000</v>
      </c>
    </row>
    <row r="89" spans="2:19" ht="18.75" customHeight="1" x14ac:dyDescent="0.2">
      <c r="B89" s="38"/>
      <c r="C89" s="7" t="s">
        <v>92</v>
      </c>
      <c r="D89" s="7" t="s">
        <v>91</v>
      </c>
      <c r="E89" s="43"/>
      <c r="F89" s="7" t="s">
        <v>149</v>
      </c>
      <c r="G89" s="7"/>
      <c r="H89" s="7" t="s">
        <v>72</v>
      </c>
      <c r="I89" s="43">
        <v>2003</v>
      </c>
      <c r="J89" s="38"/>
      <c r="K89" s="38"/>
      <c r="L89" s="38"/>
      <c r="M89" s="38"/>
      <c r="N89" s="38"/>
      <c r="O89" s="43" t="s">
        <v>25</v>
      </c>
      <c r="P89" s="3">
        <v>3375000</v>
      </c>
      <c r="Q89" s="43"/>
      <c r="S89" s="49" t="str">
        <f t="shared" si="1"/>
        <v>0</v>
      </c>
    </row>
    <row r="90" spans="2:19" ht="18.75" customHeight="1" x14ac:dyDescent="0.2">
      <c r="B90" s="38"/>
      <c r="C90" s="7" t="s">
        <v>151</v>
      </c>
      <c r="D90" s="7" t="s">
        <v>150</v>
      </c>
      <c r="E90" s="43"/>
      <c r="F90" s="7" t="s">
        <v>152</v>
      </c>
      <c r="G90" s="7"/>
      <c r="H90" s="7" t="s">
        <v>72</v>
      </c>
      <c r="I90" s="43">
        <v>2003</v>
      </c>
      <c r="J90" s="38"/>
      <c r="K90" s="38"/>
      <c r="L90" s="38"/>
      <c r="M90" s="38"/>
      <c r="N90" s="38"/>
      <c r="O90" s="43" t="s">
        <v>25</v>
      </c>
      <c r="P90" s="3">
        <v>18000</v>
      </c>
      <c r="Q90" s="43"/>
      <c r="R90" t="s">
        <v>384</v>
      </c>
      <c r="S90" s="49">
        <f t="shared" si="1"/>
        <v>18000</v>
      </c>
    </row>
    <row r="91" spans="2:19" ht="18.75" customHeight="1" x14ac:dyDescent="0.2">
      <c r="B91" s="38"/>
      <c r="C91" s="7" t="s">
        <v>78</v>
      </c>
      <c r="D91" s="7" t="s">
        <v>77</v>
      </c>
      <c r="E91" s="43"/>
      <c r="F91" s="7" t="s">
        <v>79</v>
      </c>
      <c r="G91" s="7"/>
      <c r="H91" s="7" t="s">
        <v>106</v>
      </c>
      <c r="I91" s="43">
        <v>2003</v>
      </c>
      <c r="J91" s="38"/>
      <c r="K91" s="38"/>
      <c r="L91" s="38"/>
      <c r="M91" s="38"/>
      <c r="N91" s="38"/>
      <c r="O91" s="43" t="s">
        <v>25</v>
      </c>
      <c r="P91" s="3">
        <v>2625000</v>
      </c>
      <c r="Q91" s="43"/>
      <c r="S91" s="49" t="str">
        <f t="shared" si="1"/>
        <v>0</v>
      </c>
    </row>
    <row r="92" spans="2:19" ht="18.75" customHeight="1" x14ac:dyDescent="0.2">
      <c r="B92" s="38"/>
      <c r="C92" s="7" t="s">
        <v>114</v>
      </c>
      <c r="D92" s="7" t="s">
        <v>113</v>
      </c>
      <c r="E92" s="43"/>
      <c r="F92" s="7" t="s">
        <v>140</v>
      </c>
      <c r="G92" s="7"/>
      <c r="H92" s="7" t="s">
        <v>94</v>
      </c>
      <c r="I92" s="43">
        <v>2003</v>
      </c>
      <c r="J92" s="38"/>
      <c r="K92" s="38"/>
      <c r="L92" s="38"/>
      <c r="M92" s="38"/>
      <c r="N92" s="38"/>
      <c r="O92" s="43" t="s">
        <v>25</v>
      </c>
      <c r="P92" s="3">
        <v>487500</v>
      </c>
      <c r="Q92" s="43"/>
      <c r="S92" s="49" t="str">
        <f t="shared" si="1"/>
        <v>0</v>
      </c>
    </row>
    <row r="93" spans="2:19" ht="18.75" customHeight="1" x14ac:dyDescent="0.2">
      <c r="B93" s="38"/>
      <c r="C93" s="7" t="s">
        <v>92</v>
      </c>
      <c r="D93" s="7" t="s">
        <v>91</v>
      </c>
      <c r="E93" s="43"/>
      <c r="F93" s="7" t="s">
        <v>153</v>
      </c>
      <c r="G93" s="7"/>
      <c r="H93" s="7" t="s">
        <v>76</v>
      </c>
      <c r="I93" s="43">
        <v>2003</v>
      </c>
      <c r="J93" s="38"/>
      <c r="K93" s="38"/>
      <c r="L93" s="38"/>
      <c r="M93" s="38"/>
      <c r="N93" s="38"/>
      <c r="O93" s="43" t="s">
        <v>25</v>
      </c>
      <c r="P93" s="3">
        <v>975000</v>
      </c>
      <c r="Q93" s="43"/>
      <c r="S93" s="49" t="str">
        <f t="shared" si="1"/>
        <v>0</v>
      </c>
    </row>
    <row r="94" spans="2:19" ht="18.75" customHeight="1" x14ac:dyDescent="0.2">
      <c r="B94" s="38"/>
      <c r="C94" s="7" t="s">
        <v>88</v>
      </c>
      <c r="D94" s="7" t="s">
        <v>87</v>
      </c>
      <c r="E94" s="43"/>
      <c r="F94" s="7" t="s">
        <v>89</v>
      </c>
      <c r="G94" s="7"/>
      <c r="H94" s="7" t="s">
        <v>115</v>
      </c>
      <c r="I94" s="43">
        <v>2003</v>
      </c>
      <c r="J94" s="38"/>
      <c r="K94" s="38"/>
      <c r="L94" s="38"/>
      <c r="M94" s="38"/>
      <c r="N94" s="38"/>
      <c r="O94" s="43" t="s">
        <v>25</v>
      </c>
      <c r="P94" s="3">
        <v>1400000</v>
      </c>
      <c r="Q94" s="43"/>
      <c r="S94" s="49" t="str">
        <f t="shared" si="1"/>
        <v>0</v>
      </c>
    </row>
    <row r="95" spans="2:19" ht="18.75" customHeight="1" x14ac:dyDescent="0.2">
      <c r="B95" s="38"/>
      <c r="C95" s="7" t="s">
        <v>92</v>
      </c>
      <c r="D95" s="7" t="s">
        <v>91</v>
      </c>
      <c r="E95" s="43"/>
      <c r="F95" s="7" t="s">
        <v>102</v>
      </c>
      <c r="G95" s="7"/>
      <c r="H95" s="7" t="s">
        <v>103</v>
      </c>
      <c r="I95" s="43">
        <v>2003</v>
      </c>
      <c r="J95" s="38"/>
      <c r="K95" s="38"/>
      <c r="L95" s="38"/>
      <c r="M95" s="38"/>
      <c r="N95" s="38"/>
      <c r="O95" s="43" t="s">
        <v>25</v>
      </c>
      <c r="P95" s="3">
        <v>975000</v>
      </c>
      <c r="Q95" s="43"/>
      <c r="S95" s="49" t="str">
        <f t="shared" si="1"/>
        <v>0</v>
      </c>
    </row>
    <row r="96" spans="2:19" ht="18.75" customHeight="1" x14ac:dyDescent="0.2">
      <c r="B96" s="38"/>
      <c r="C96" s="7" t="s">
        <v>70</v>
      </c>
      <c r="D96" s="7" t="s">
        <v>135</v>
      </c>
      <c r="E96" s="43"/>
      <c r="F96" s="7" t="s">
        <v>140</v>
      </c>
      <c r="G96" s="7"/>
      <c r="H96" s="7" t="s">
        <v>83</v>
      </c>
      <c r="I96" s="43">
        <v>2004</v>
      </c>
      <c r="J96" s="38"/>
      <c r="K96" s="38"/>
      <c r="L96" s="38"/>
      <c r="M96" s="38"/>
      <c r="N96" s="38"/>
      <c r="O96" s="43" t="s">
        <v>25</v>
      </c>
      <c r="P96" s="3">
        <v>262500</v>
      </c>
      <c r="Q96" s="43"/>
      <c r="R96" t="s">
        <v>384</v>
      </c>
      <c r="S96" s="49">
        <f t="shared" si="1"/>
        <v>262500</v>
      </c>
    </row>
    <row r="97" spans="2:19" ht="18.75" customHeight="1" x14ac:dyDescent="0.2">
      <c r="B97" s="38"/>
      <c r="C97" s="7" t="s">
        <v>92</v>
      </c>
      <c r="D97" s="7" t="s">
        <v>91</v>
      </c>
      <c r="E97" s="43"/>
      <c r="F97" s="7" t="s">
        <v>102</v>
      </c>
      <c r="G97" s="7"/>
      <c r="H97" s="7" t="s">
        <v>106</v>
      </c>
      <c r="I97" s="43">
        <v>2004</v>
      </c>
      <c r="J97" s="38"/>
      <c r="K97" s="38"/>
      <c r="L97" s="38"/>
      <c r="M97" s="38"/>
      <c r="N97" s="38"/>
      <c r="O97" s="43" t="s">
        <v>25</v>
      </c>
      <c r="P97" s="3">
        <v>975000</v>
      </c>
      <c r="Q97" s="43"/>
      <c r="S97" s="49" t="str">
        <f t="shared" si="1"/>
        <v>0</v>
      </c>
    </row>
    <row r="98" spans="2:19" ht="18.75" customHeight="1" x14ac:dyDescent="0.2">
      <c r="B98" s="38"/>
      <c r="C98" s="7" t="s">
        <v>155</v>
      </c>
      <c r="D98" s="7" t="s">
        <v>154</v>
      </c>
      <c r="E98" s="43"/>
      <c r="F98" s="7" t="s">
        <v>156</v>
      </c>
      <c r="G98" s="7"/>
      <c r="H98" s="7" t="s">
        <v>103</v>
      </c>
      <c r="I98" s="43">
        <v>2004</v>
      </c>
      <c r="J98" s="38"/>
      <c r="K98" s="38"/>
      <c r="L98" s="38"/>
      <c r="M98" s="38"/>
      <c r="N98" s="38"/>
      <c r="O98" s="43" t="s">
        <v>25</v>
      </c>
      <c r="P98" s="3">
        <v>130000</v>
      </c>
      <c r="Q98" s="43"/>
      <c r="R98" t="s">
        <v>384</v>
      </c>
      <c r="S98" s="49">
        <f t="shared" si="1"/>
        <v>130000</v>
      </c>
    </row>
    <row r="99" spans="2:19" ht="18.75" customHeight="1" x14ac:dyDescent="0.2">
      <c r="B99" s="38"/>
      <c r="C99" s="7" t="s">
        <v>157</v>
      </c>
      <c r="D99" s="7" t="s">
        <v>141</v>
      </c>
      <c r="E99" s="43"/>
      <c r="F99" s="7" t="s">
        <v>137</v>
      </c>
      <c r="G99" s="7"/>
      <c r="H99" s="7" t="s">
        <v>115</v>
      </c>
      <c r="I99" s="43">
        <v>2004</v>
      </c>
      <c r="J99" s="38"/>
      <c r="K99" s="38"/>
      <c r="L99" s="38"/>
      <c r="M99" s="38"/>
      <c r="N99" s="38"/>
      <c r="O99" s="43" t="s">
        <v>25</v>
      </c>
      <c r="P99" s="3">
        <v>1600000</v>
      </c>
      <c r="Q99" s="43"/>
      <c r="S99" s="49" t="str">
        <f t="shared" si="1"/>
        <v>0</v>
      </c>
    </row>
    <row r="100" spans="2:19" ht="18.75" customHeight="1" x14ac:dyDescent="0.2">
      <c r="B100" s="38"/>
      <c r="C100" s="7" t="s">
        <v>70</v>
      </c>
      <c r="D100" s="7" t="s">
        <v>135</v>
      </c>
      <c r="E100" s="43"/>
      <c r="F100" s="7" t="s">
        <v>89</v>
      </c>
      <c r="G100" s="7"/>
      <c r="H100" s="7" t="s">
        <v>103</v>
      </c>
      <c r="I100" s="43">
        <v>2004</v>
      </c>
      <c r="J100" s="38"/>
      <c r="K100" s="38"/>
      <c r="L100" s="38"/>
      <c r="M100" s="38"/>
      <c r="N100" s="38"/>
      <c r="O100" s="43" t="s">
        <v>25</v>
      </c>
      <c r="P100" s="3">
        <v>97500</v>
      </c>
      <c r="Q100" s="43"/>
      <c r="R100" t="s">
        <v>384</v>
      </c>
      <c r="S100" s="49">
        <f t="shared" si="1"/>
        <v>97500</v>
      </c>
    </row>
    <row r="101" spans="2:19" ht="18.75" customHeight="1" x14ac:dyDescent="0.2">
      <c r="B101" s="38"/>
      <c r="C101" s="7" t="s">
        <v>143</v>
      </c>
      <c r="D101" s="7" t="s">
        <v>142</v>
      </c>
      <c r="E101" s="43"/>
      <c r="F101" s="7" t="s">
        <v>158</v>
      </c>
      <c r="G101" s="7"/>
      <c r="H101" s="7" t="s">
        <v>76</v>
      </c>
      <c r="I101" s="43">
        <v>2004</v>
      </c>
      <c r="J101" s="38"/>
      <c r="K101" s="38"/>
      <c r="L101" s="38"/>
      <c r="M101" s="38"/>
      <c r="N101" s="38"/>
      <c r="O101" s="43" t="s">
        <v>25</v>
      </c>
      <c r="P101" s="3">
        <v>130000</v>
      </c>
      <c r="Q101" s="43"/>
      <c r="R101" t="s">
        <v>384</v>
      </c>
      <c r="S101" s="49">
        <f t="shared" si="1"/>
        <v>130000</v>
      </c>
    </row>
    <row r="102" spans="2:19" ht="18.75" customHeight="1" x14ac:dyDescent="0.2">
      <c r="B102" s="38"/>
      <c r="C102" s="7" t="s">
        <v>136</v>
      </c>
      <c r="D102" s="7" t="s">
        <v>87</v>
      </c>
      <c r="E102" s="43"/>
      <c r="F102" s="7" t="s">
        <v>89</v>
      </c>
      <c r="G102" s="7"/>
      <c r="H102" s="7" t="s">
        <v>90</v>
      </c>
      <c r="I102" s="43">
        <v>2004</v>
      </c>
      <c r="J102" s="38"/>
      <c r="K102" s="38"/>
      <c r="L102" s="38"/>
      <c r="M102" s="38"/>
      <c r="N102" s="38"/>
      <c r="O102" s="43" t="s">
        <v>25</v>
      </c>
      <c r="P102" s="3">
        <v>1500000</v>
      </c>
      <c r="Q102" s="43"/>
      <c r="S102" s="49" t="str">
        <f t="shared" si="1"/>
        <v>0</v>
      </c>
    </row>
    <row r="103" spans="2:19" ht="18.75" customHeight="1" x14ac:dyDescent="0.2">
      <c r="B103" s="38"/>
      <c r="C103" s="7" t="s">
        <v>160</v>
      </c>
      <c r="D103" s="7" t="s">
        <v>159</v>
      </c>
      <c r="E103" s="43"/>
      <c r="F103" s="7" t="s">
        <v>89</v>
      </c>
      <c r="G103" s="7"/>
      <c r="H103" s="7" t="s">
        <v>115</v>
      </c>
      <c r="I103" s="43">
        <v>2004</v>
      </c>
      <c r="J103" s="38"/>
      <c r="K103" s="38"/>
      <c r="L103" s="38"/>
      <c r="M103" s="38"/>
      <c r="N103" s="38"/>
      <c r="O103" s="43" t="s">
        <v>25</v>
      </c>
      <c r="P103" s="3">
        <v>260000</v>
      </c>
      <c r="Q103" s="43"/>
      <c r="R103" t="s">
        <v>384</v>
      </c>
      <c r="S103" s="49">
        <f t="shared" si="1"/>
        <v>260000</v>
      </c>
    </row>
    <row r="104" spans="2:19" ht="18.75" customHeight="1" x14ac:dyDescent="0.2">
      <c r="B104" s="38"/>
      <c r="C104" s="7" t="s">
        <v>151</v>
      </c>
      <c r="D104" s="7" t="s">
        <v>150</v>
      </c>
      <c r="E104" s="43"/>
      <c r="F104" s="7" t="s">
        <v>89</v>
      </c>
      <c r="G104" s="7"/>
      <c r="H104" s="7" t="s">
        <v>161</v>
      </c>
      <c r="I104" s="43">
        <v>2004</v>
      </c>
      <c r="J104" s="38"/>
      <c r="K104" s="38"/>
      <c r="L104" s="38"/>
      <c r="M104" s="38"/>
      <c r="N104" s="38"/>
      <c r="O104" s="43" t="s">
        <v>25</v>
      </c>
      <c r="P104" s="3">
        <v>39000</v>
      </c>
      <c r="Q104" s="43"/>
      <c r="R104" t="s">
        <v>384</v>
      </c>
      <c r="S104" s="49">
        <f t="shared" si="1"/>
        <v>39000</v>
      </c>
    </row>
    <row r="105" spans="2:19" ht="18.75" customHeight="1" x14ac:dyDescent="0.2">
      <c r="B105" s="38"/>
      <c r="C105" s="7" t="s">
        <v>151</v>
      </c>
      <c r="D105" s="7" t="s">
        <v>150</v>
      </c>
      <c r="E105" s="43"/>
      <c r="F105" s="7" t="s">
        <v>152</v>
      </c>
      <c r="G105" s="7"/>
      <c r="H105" s="7" t="s">
        <v>106</v>
      </c>
      <c r="I105" s="43">
        <v>2004</v>
      </c>
      <c r="J105" s="38"/>
      <c r="K105" s="38"/>
      <c r="L105" s="38"/>
      <c r="M105" s="38"/>
      <c r="N105" s="38"/>
      <c r="O105" s="43" t="s">
        <v>25</v>
      </c>
      <c r="P105" s="3">
        <v>175500</v>
      </c>
      <c r="Q105" s="43"/>
      <c r="R105" t="s">
        <v>384</v>
      </c>
      <c r="S105" s="49">
        <f t="shared" si="1"/>
        <v>175500</v>
      </c>
    </row>
    <row r="106" spans="2:19" ht="18.75" customHeight="1" x14ac:dyDescent="0.2">
      <c r="B106" s="38"/>
      <c r="C106" s="7" t="s">
        <v>162</v>
      </c>
      <c r="D106" s="7" t="s">
        <v>77</v>
      </c>
      <c r="E106" s="43"/>
      <c r="F106" s="7" t="s">
        <v>163</v>
      </c>
      <c r="G106" s="7"/>
      <c r="H106" s="7" t="s">
        <v>130</v>
      </c>
      <c r="I106" s="43">
        <v>2004</v>
      </c>
      <c r="J106" s="38"/>
      <c r="K106" s="38"/>
      <c r="L106" s="38"/>
      <c r="M106" s="38"/>
      <c r="N106" s="38"/>
      <c r="O106" s="43" t="s">
        <v>25</v>
      </c>
      <c r="P106" s="3">
        <v>3753750</v>
      </c>
      <c r="Q106" s="43"/>
      <c r="S106" s="49" t="str">
        <f t="shared" si="1"/>
        <v>0</v>
      </c>
    </row>
    <row r="107" spans="2:19" ht="18.75" customHeight="1" x14ac:dyDescent="0.2">
      <c r="B107" s="38"/>
      <c r="C107" s="7" t="s">
        <v>123</v>
      </c>
      <c r="D107" s="7" t="s">
        <v>122</v>
      </c>
      <c r="E107" s="43"/>
      <c r="F107" s="7" t="s">
        <v>89</v>
      </c>
      <c r="G107" s="7"/>
      <c r="H107" s="7" t="s">
        <v>94</v>
      </c>
      <c r="I107" s="43">
        <v>2004</v>
      </c>
      <c r="J107" s="38"/>
      <c r="K107" s="38"/>
      <c r="L107" s="38"/>
      <c r="M107" s="38"/>
      <c r="N107" s="38"/>
      <c r="O107" s="43" t="s">
        <v>25</v>
      </c>
      <c r="P107" s="3">
        <v>8400000</v>
      </c>
      <c r="Q107" s="43"/>
      <c r="S107" s="49" t="str">
        <f t="shared" si="1"/>
        <v>0</v>
      </c>
    </row>
    <row r="108" spans="2:19" ht="18.75" customHeight="1" x14ac:dyDescent="0.2">
      <c r="B108" s="38"/>
      <c r="C108" s="7" t="s">
        <v>92</v>
      </c>
      <c r="D108" s="7" t="s">
        <v>91</v>
      </c>
      <c r="E108" s="43"/>
      <c r="F108" s="7" t="s">
        <v>149</v>
      </c>
      <c r="G108" s="7"/>
      <c r="H108" s="7" t="s">
        <v>94</v>
      </c>
      <c r="I108" s="43">
        <v>2004</v>
      </c>
      <c r="J108" s="38"/>
      <c r="K108" s="38"/>
      <c r="L108" s="38"/>
      <c r="M108" s="38"/>
      <c r="N108" s="38"/>
      <c r="O108" s="43" t="s">
        <v>25</v>
      </c>
      <c r="P108" s="3">
        <v>2400000</v>
      </c>
      <c r="Q108" s="43"/>
      <c r="S108" s="49" t="str">
        <f t="shared" si="1"/>
        <v>0</v>
      </c>
    </row>
    <row r="109" spans="2:19" ht="18.75" customHeight="1" x14ac:dyDescent="0.2">
      <c r="B109" s="38"/>
      <c r="C109" s="7" t="s">
        <v>108</v>
      </c>
      <c r="D109" s="7" t="s">
        <v>107</v>
      </c>
      <c r="E109" s="43"/>
      <c r="F109" s="7" t="s">
        <v>156</v>
      </c>
      <c r="G109" s="7"/>
      <c r="H109" s="7"/>
      <c r="I109" s="43">
        <v>2005</v>
      </c>
      <c r="J109" s="38"/>
      <c r="K109" s="38"/>
      <c r="L109" s="38"/>
      <c r="M109" s="38"/>
      <c r="N109" s="38"/>
      <c r="O109" s="43" t="s">
        <v>25</v>
      </c>
      <c r="P109" s="3">
        <v>487500</v>
      </c>
      <c r="Q109" s="43"/>
      <c r="S109" s="49" t="str">
        <f t="shared" si="1"/>
        <v>0</v>
      </c>
    </row>
    <row r="110" spans="2:19" ht="18.75" customHeight="1" x14ac:dyDescent="0.2">
      <c r="B110" s="38"/>
      <c r="C110" s="7" t="s">
        <v>96</v>
      </c>
      <c r="D110" s="7" t="s">
        <v>95</v>
      </c>
      <c r="E110" s="43"/>
      <c r="F110" s="7" t="s">
        <v>71</v>
      </c>
      <c r="G110" s="7"/>
      <c r="H110" s="7" t="s">
        <v>76</v>
      </c>
      <c r="I110" s="43">
        <v>2005</v>
      </c>
      <c r="J110" s="38"/>
      <c r="K110" s="38"/>
      <c r="L110" s="38"/>
      <c r="M110" s="38"/>
      <c r="N110" s="38"/>
      <c r="O110" s="43" t="s">
        <v>25</v>
      </c>
      <c r="P110" s="3">
        <v>937500</v>
      </c>
      <c r="Q110" s="43"/>
      <c r="S110" s="49" t="str">
        <f t="shared" si="1"/>
        <v>0</v>
      </c>
    </row>
    <row r="111" spans="2:19" ht="18.75" customHeight="1" x14ac:dyDescent="0.2">
      <c r="B111" s="38"/>
      <c r="C111" s="7" t="s">
        <v>120</v>
      </c>
      <c r="D111" s="7" t="s">
        <v>119</v>
      </c>
      <c r="E111" s="43"/>
      <c r="F111" s="7" t="s">
        <v>164</v>
      </c>
      <c r="G111" s="7"/>
      <c r="H111" s="7" t="s">
        <v>83</v>
      </c>
      <c r="I111" s="43">
        <v>2005</v>
      </c>
      <c r="J111" s="38"/>
      <c r="K111" s="38"/>
      <c r="L111" s="38"/>
      <c r="M111" s="38"/>
      <c r="N111" s="38"/>
      <c r="O111" s="43" t="s">
        <v>25</v>
      </c>
      <c r="P111" s="3">
        <v>131250</v>
      </c>
      <c r="Q111" s="43"/>
      <c r="R111" t="s">
        <v>384</v>
      </c>
      <c r="S111" s="49">
        <f t="shared" si="1"/>
        <v>131250</v>
      </c>
    </row>
    <row r="112" spans="2:19" ht="18.75" customHeight="1" x14ac:dyDescent="0.2">
      <c r="B112" s="38"/>
      <c r="C112" s="7" t="s">
        <v>70</v>
      </c>
      <c r="D112" s="7" t="s">
        <v>69</v>
      </c>
      <c r="E112" s="43"/>
      <c r="F112" s="7" t="s">
        <v>71</v>
      </c>
      <c r="G112" s="7"/>
      <c r="H112" s="7" t="s">
        <v>76</v>
      </c>
      <c r="I112" s="43">
        <v>2005</v>
      </c>
      <c r="J112" s="38"/>
      <c r="K112" s="38"/>
      <c r="L112" s="38"/>
      <c r="M112" s="38"/>
      <c r="N112" s="38"/>
      <c r="O112" s="43" t="s">
        <v>25</v>
      </c>
      <c r="P112" s="3">
        <v>112500</v>
      </c>
      <c r="Q112" s="43"/>
      <c r="R112" t="s">
        <v>384</v>
      </c>
      <c r="S112" s="49">
        <f t="shared" si="1"/>
        <v>112500</v>
      </c>
    </row>
    <row r="113" spans="2:19" ht="18.75" customHeight="1" x14ac:dyDescent="0.2">
      <c r="B113" s="38"/>
      <c r="C113" s="7" t="s">
        <v>117</v>
      </c>
      <c r="D113" s="7" t="s">
        <v>73</v>
      </c>
      <c r="E113" s="43"/>
      <c r="F113" s="7" t="s">
        <v>165</v>
      </c>
      <c r="G113" s="7"/>
      <c r="H113" s="7" t="s">
        <v>90</v>
      </c>
      <c r="I113" s="43">
        <v>2005</v>
      </c>
      <c r="J113" s="38"/>
      <c r="K113" s="38"/>
      <c r="L113" s="38"/>
      <c r="M113" s="38"/>
      <c r="N113" s="38"/>
      <c r="O113" s="43" t="s">
        <v>25</v>
      </c>
      <c r="P113" s="3">
        <v>637500</v>
      </c>
      <c r="Q113" s="43"/>
      <c r="S113" s="49" t="str">
        <f t="shared" si="1"/>
        <v>0</v>
      </c>
    </row>
    <row r="114" spans="2:19" ht="18.75" customHeight="1" x14ac:dyDescent="0.2">
      <c r="B114" s="38"/>
      <c r="C114" s="7" t="s">
        <v>120</v>
      </c>
      <c r="D114" s="7" t="s">
        <v>119</v>
      </c>
      <c r="E114" s="43"/>
      <c r="F114" s="7" t="s">
        <v>166</v>
      </c>
      <c r="G114" s="7"/>
      <c r="H114" s="7" t="s">
        <v>167</v>
      </c>
      <c r="I114" s="43">
        <v>2005</v>
      </c>
      <c r="J114" s="38"/>
      <c r="K114" s="38"/>
      <c r="L114" s="38"/>
      <c r="M114" s="38"/>
      <c r="N114" s="38"/>
      <c r="O114" s="43" t="s">
        <v>25</v>
      </c>
      <c r="P114" s="3">
        <v>131250</v>
      </c>
      <c r="Q114" s="43"/>
      <c r="R114" t="s">
        <v>384</v>
      </c>
      <c r="S114" s="49">
        <f t="shared" si="1"/>
        <v>131250</v>
      </c>
    </row>
    <row r="115" spans="2:19" ht="18.75" customHeight="1" x14ac:dyDescent="0.2">
      <c r="B115" s="38"/>
      <c r="C115" s="7" t="s">
        <v>96</v>
      </c>
      <c r="D115" s="7" t="s">
        <v>95</v>
      </c>
      <c r="E115" s="43"/>
      <c r="F115" s="7" t="s">
        <v>168</v>
      </c>
      <c r="G115" s="7"/>
      <c r="H115" s="7" t="s">
        <v>103</v>
      </c>
      <c r="I115" s="43">
        <v>2005</v>
      </c>
      <c r="J115" s="38"/>
      <c r="K115" s="38"/>
      <c r="L115" s="38"/>
      <c r="M115" s="38"/>
      <c r="N115" s="38"/>
      <c r="O115" s="43" t="s">
        <v>25</v>
      </c>
      <c r="P115" s="3">
        <v>480000</v>
      </c>
      <c r="Q115" s="43"/>
      <c r="S115" s="49" t="str">
        <f t="shared" si="1"/>
        <v>0</v>
      </c>
    </row>
    <row r="116" spans="2:19" ht="18.75" customHeight="1" x14ac:dyDescent="0.2">
      <c r="B116" s="38"/>
      <c r="C116" s="7" t="s">
        <v>96</v>
      </c>
      <c r="D116" s="7" t="s">
        <v>95</v>
      </c>
      <c r="E116" s="43"/>
      <c r="F116" s="7" t="s">
        <v>137</v>
      </c>
      <c r="G116" s="7"/>
      <c r="H116" s="7" t="s">
        <v>130</v>
      </c>
      <c r="I116" s="43">
        <v>2005</v>
      </c>
      <c r="J116" s="38"/>
      <c r="K116" s="38"/>
      <c r="L116" s="38"/>
      <c r="M116" s="38"/>
      <c r="N116" s="38"/>
      <c r="O116" s="43" t="s">
        <v>25</v>
      </c>
      <c r="P116" s="3">
        <v>350000</v>
      </c>
      <c r="Q116" s="43"/>
      <c r="S116" s="49" t="str">
        <f t="shared" si="1"/>
        <v>0</v>
      </c>
    </row>
    <row r="117" spans="2:19" ht="18.75" customHeight="1" x14ac:dyDescent="0.2">
      <c r="B117" s="38"/>
      <c r="C117" s="7" t="s">
        <v>96</v>
      </c>
      <c r="D117" s="7" t="s">
        <v>95</v>
      </c>
      <c r="E117" s="43"/>
      <c r="F117" s="7" t="s">
        <v>169</v>
      </c>
      <c r="G117" s="7"/>
      <c r="H117" s="7" t="s">
        <v>76</v>
      </c>
      <c r="I117" s="43">
        <v>2005</v>
      </c>
      <c r="J117" s="38"/>
      <c r="K117" s="38"/>
      <c r="L117" s="38"/>
      <c r="M117" s="38"/>
      <c r="N117" s="38"/>
      <c r="O117" s="43" t="s">
        <v>25</v>
      </c>
      <c r="P117" s="3">
        <v>280000</v>
      </c>
      <c r="Q117" s="43"/>
      <c r="R117" t="s">
        <v>384</v>
      </c>
      <c r="S117" s="49">
        <f t="shared" si="1"/>
        <v>280000</v>
      </c>
    </row>
    <row r="118" spans="2:19" ht="18.75" customHeight="1" x14ac:dyDescent="0.2">
      <c r="B118" s="38"/>
      <c r="C118" s="7" t="s">
        <v>171</v>
      </c>
      <c r="D118" s="7" t="s">
        <v>170</v>
      </c>
      <c r="E118" s="43"/>
      <c r="F118" s="7" t="s">
        <v>172</v>
      </c>
      <c r="G118" s="7"/>
      <c r="H118" s="7" t="s">
        <v>83</v>
      </c>
      <c r="I118" s="43">
        <v>2005</v>
      </c>
      <c r="J118" s="38"/>
      <c r="K118" s="38"/>
      <c r="L118" s="38"/>
      <c r="M118" s="38"/>
      <c r="N118" s="38"/>
      <c r="O118" s="43" t="s">
        <v>25</v>
      </c>
      <c r="P118" s="3">
        <v>1125000</v>
      </c>
      <c r="Q118" s="43"/>
      <c r="S118" s="49" t="str">
        <f t="shared" si="1"/>
        <v>0</v>
      </c>
    </row>
    <row r="119" spans="2:19" ht="18.75" customHeight="1" x14ac:dyDescent="0.2">
      <c r="B119" s="38"/>
      <c r="C119" s="7" t="s">
        <v>117</v>
      </c>
      <c r="D119" s="7" t="s">
        <v>116</v>
      </c>
      <c r="E119" s="43"/>
      <c r="F119" s="7" t="s">
        <v>173</v>
      </c>
      <c r="G119" s="7"/>
      <c r="H119" s="7" t="s">
        <v>103</v>
      </c>
      <c r="I119" s="43">
        <v>2005</v>
      </c>
      <c r="J119" s="38"/>
      <c r="K119" s="38"/>
      <c r="L119" s="38"/>
      <c r="M119" s="38"/>
      <c r="N119" s="38"/>
      <c r="O119" s="43" t="s">
        <v>25</v>
      </c>
      <c r="P119" s="3">
        <v>2850000</v>
      </c>
      <c r="Q119" s="43"/>
      <c r="S119" s="49" t="str">
        <f t="shared" si="1"/>
        <v>0</v>
      </c>
    </row>
    <row r="120" spans="2:19" ht="18.75" customHeight="1" x14ac:dyDescent="0.2">
      <c r="B120" s="38"/>
      <c r="C120" s="7" t="s">
        <v>174</v>
      </c>
      <c r="D120" s="7" t="s">
        <v>109</v>
      </c>
      <c r="E120" s="43"/>
      <c r="F120" s="7" t="s">
        <v>144</v>
      </c>
      <c r="G120" s="7"/>
      <c r="H120" s="7" t="s">
        <v>99</v>
      </c>
      <c r="I120" s="43">
        <v>2005</v>
      </c>
      <c r="J120" s="38"/>
      <c r="K120" s="38"/>
      <c r="L120" s="38"/>
      <c r="M120" s="38"/>
      <c r="N120" s="38"/>
      <c r="O120" s="43" t="s">
        <v>25</v>
      </c>
      <c r="P120" s="3">
        <v>6892500</v>
      </c>
      <c r="Q120" s="43"/>
      <c r="S120" s="49" t="str">
        <f t="shared" si="1"/>
        <v>0</v>
      </c>
    </row>
    <row r="121" spans="2:19" ht="18.75" customHeight="1" x14ac:dyDescent="0.2">
      <c r="B121" s="38"/>
      <c r="C121" s="7" t="s">
        <v>175</v>
      </c>
      <c r="D121" s="7" t="s">
        <v>95</v>
      </c>
      <c r="E121" s="43"/>
      <c r="F121" s="7" t="s">
        <v>89</v>
      </c>
      <c r="G121" s="7"/>
      <c r="H121" s="7" t="s">
        <v>99</v>
      </c>
      <c r="I121" s="43">
        <v>2005</v>
      </c>
      <c r="J121" s="38"/>
      <c r="K121" s="38"/>
      <c r="L121" s="38"/>
      <c r="M121" s="38"/>
      <c r="N121" s="38"/>
      <c r="O121" s="43" t="s">
        <v>25</v>
      </c>
      <c r="P121" s="3">
        <v>1190000</v>
      </c>
      <c r="Q121" s="43"/>
      <c r="S121" s="49" t="str">
        <f t="shared" si="1"/>
        <v>0</v>
      </c>
    </row>
    <row r="122" spans="2:19" ht="18.75" customHeight="1" x14ac:dyDescent="0.2">
      <c r="B122" s="38"/>
      <c r="C122" s="7" t="s">
        <v>177</v>
      </c>
      <c r="D122" s="7" t="s">
        <v>176</v>
      </c>
      <c r="E122" s="43"/>
      <c r="F122" s="7" t="s">
        <v>89</v>
      </c>
      <c r="G122" s="7"/>
      <c r="H122" s="7" t="s">
        <v>127</v>
      </c>
      <c r="I122" s="43">
        <v>2005</v>
      </c>
      <c r="J122" s="38"/>
      <c r="K122" s="38"/>
      <c r="L122" s="38"/>
      <c r="M122" s="38"/>
      <c r="N122" s="38"/>
      <c r="O122" s="43" t="s">
        <v>25</v>
      </c>
      <c r="P122" s="3">
        <v>1125000</v>
      </c>
      <c r="Q122" s="43"/>
      <c r="S122" s="49" t="str">
        <f t="shared" si="1"/>
        <v>0</v>
      </c>
    </row>
    <row r="123" spans="2:19" ht="18.75" customHeight="1" thickBot="1" x14ac:dyDescent="0.25">
      <c r="B123" s="39"/>
      <c r="C123" s="19" t="s">
        <v>96</v>
      </c>
      <c r="D123" s="19" t="s">
        <v>95</v>
      </c>
      <c r="E123" s="20"/>
      <c r="F123" s="19" t="s">
        <v>89</v>
      </c>
      <c r="G123" s="19"/>
      <c r="H123" s="19" t="s">
        <v>178</v>
      </c>
      <c r="I123" s="20">
        <v>2005</v>
      </c>
      <c r="J123" s="39"/>
      <c r="K123" s="39"/>
      <c r="L123" s="39"/>
      <c r="M123" s="39"/>
      <c r="N123" s="39"/>
      <c r="O123" s="20" t="s">
        <v>25</v>
      </c>
      <c r="P123" s="21">
        <v>360000</v>
      </c>
      <c r="Q123" s="20"/>
      <c r="S123" s="49" t="str">
        <f t="shared" si="1"/>
        <v>0</v>
      </c>
    </row>
    <row r="124" spans="2:19" ht="18.75" customHeight="1" x14ac:dyDescent="0.2">
      <c r="B124" s="38"/>
      <c r="C124" s="7" t="s">
        <v>96</v>
      </c>
      <c r="D124" s="7" t="s">
        <v>95</v>
      </c>
      <c r="E124" s="43"/>
      <c r="F124" s="7" t="s">
        <v>89</v>
      </c>
      <c r="G124" s="7"/>
      <c r="H124" s="7" t="s">
        <v>103</v>
      </c>
      <c r="I124" s="43">
        <v>2005</v>
      </c>
      <c r="J124" s="38"/>
      <c r="K124" s="38"/>
      <c r="L124" s="38"/>
      <c r="M124" s="38"/>
      <c r="N124" s="38"/>
      <c r="O124" s="43" t="s">
        <v>25</v>
      </c>
      <c r="P124" s="3">
        <v>1912500</v>
      </c>
      <c r="Q124" s="43"/>
      <c r="S124" s="49" t="str">
        <f t="shared" si="1"/>
        <v>0</v>
      </c>
    </row>
    <row r="125" spans="2:19" ht="18.75" customHeight="1" x14ac:dyDescent="0.2">
      <c r="B125" s="38"/>
      <c r="C125" s="7" t="s">
        <v>145</v>
      </c>
      <c r="D125" s="7" t="s">
        <v>141</v>
      </c>
      <c r="E125" s="43"/>
      <c r="F125" s="7" t="s">
        <v>179</v>
      </c>
      <c r="G125" s="7"/>
      <c r="H125" s="7" t="s">
        <v>76</v>
      </c>
      <c r="I125" s="43">
        <v>2006</v>
      </c>
      <c r="J125" s="38"/>
      <c r="K125" s="38"/>
      <c r="L125" s="38"/>
      <c r="M125" s="38"/>
      <c r="N125" s="38"/>
      <c r="O125" s="43" t="s">
        <v>25</v>
      </c>
      <c r="P125" s="3">
        <v>4500000</v>
      </c>
      <c r="Q125" s="43"/>
      <c r="S125" s="49" t="str">
        <f t="shared" si="1"/>
        <v>0</v>
      </c>
    </row>
    <row r="126" spans="2:19" ht="18.75" customHeight="1" x14ac:dyDescent="0.2">
      <c r="B126" s="38"/>
      <c r="C126" s="7" t="s">
        <v>145</v>
      </c>
      <c r="D126" s="7" t="s">
        <v>141</v>
      </c>
      <c r="E126" s="43"/>
      <c r="F126" s="7" t="s">
        <v>89</v>
      </c>
      <c r="G126" s="7"/>
      <c r="H126" s="7" t="s">
        <v>106</v>
      </c>
      <c r="I126" s="43">
        <v>2006</v>
      </c>
      <c r="J126" s="38"/>
      <c r="K126" s="38"/>
      <c r="L126" s="38"/>
      <c r="M126" s="38"/>
      <c r="N126" s="38"/>
      <c r="O126" s="43" t="s">
        <v>25</v>
      </c>
      <c r="P126" s="3">
        <v>520000</v>
      </c>
      <c r="Q126" s="43"/>
      <c r="S126" s="49" t="str">
        <f t="shared" si="1"/>
        <v>0</v>
      </c>
    </row>
    <row r="127" spans="2:19" ht="18.75" customHeight="1" x14ac:dyDescent="0.2">
      <c r="B127" s="38"/>
      <c r="C127" s="7" t="s">
        <v>157</v>
      </c>
      <c r="D127" s="7" t="s">
        <v>141</v>
      </c>
      <c r="E127" s="43"/>
      <c r="F127" s="7" t="s">
        <v>89</v>
      </c>
      <c r="G127" s="7"/>
      <c r="H127" s="7" t="s">
        <v>106</v>
      </c>
      <c r="I127" s="43">
        <v>2006</v>
      </c>
      <c r="J127" s="38"/>
      <c r="K127" s="38"/>
      <c r="L127" s="38"/>
      <c r="M127" s="38"/>
      <c r="N127" s="38"/>
      <c r="O127" s="43" t="s">
        <v>25</v>
      </c>
      <c r="P127" s="3">
        <v>520000</v>
      </c>
      <c r="Q127" s="43"/>
      <c r="S127" s="49" t="str">
        <f t="shared" si="1"/>
        <v>0</v>
      </c>
    </row>
    <row r="128" spans="2:19" ht="18.75" customHeight="1" x14ac:dyDescent="0.2">
      <c r="B128" s="38"/>
      <c r="C128" s="7" t="s">
        <v>70</v>
      </c>
      <c r="D128" s="7" t="s">
        <v>135</v>
      </c>
      <c r="E128" s="43"/>
      <c r="F128" s="7" t="s">
        <v>71</v>
      </c>
      <c r="G128" s="7"/>
      <c r="H128" s="7" t="s">
        <v>106</v>
      </c>
      <c r="I128" s="43">
        <v>2006</v>
      </c>
      <c r="J128" s="38"/>
      <c r="K128" s="38"/>
      <c r="L128" s="38"/>
      <c r="M128" s="38"/>
      <c r="N128" s="38"/>
      <c r="O128" s="43" t="s">
        <v>25</v>
      </c>
      <c r="P128" s="3">
        <v>1837500</v>
      </c>
      <c r="Q128" s="43"/>
      <c r="S128" s="49" t="str">
        <f t="shared" si="1"/>
        <v>0</v>
      </c>
    </row>
    <row r="129" spans="2:19" ht="18.75" customHeight="1" x14ac:dyDescent="0.2">
      <c r="B129" s="38"/>
      <c r="C129" s="7" t="s">
        <v>74</v>
      </c>
      <c r="D129" s="7" t="s">
        <v>73</v>
      </c>
      <c r="E129" s="43"/>
      <c r="F129" s="7" t="s">
        <v>165</v>
      </c>
      <c r="G129" s="7"/>
      <c r="H129" s="7" t="s">
        <v>106</v>
      </c>
      <c r="I129" s="43">
        <v>2006</v>
      </c>
      <c r="J129" s="38"/>
      <c r="K129" s="38"/>
      <c r="L129" s="38"/>
      <c r="M129" s="38"/>
      <c r="N129" s="38"/>
      <c r="O129" s="43" t="s">
        <v>25</v>
      </c>
      <c r="P129" s="3">
        <v>600000</v>
      </c>
      <c r="Q129" s="43"/>
      <c r="S129" s="49" t="str">
        <f t="shared" si="1"/>
        <v>0</v>
      </c>
    </row>
    <row r="130" spans="2:19" ht="18.75" customHeight="1" x14ac:dyDescent="0.2">
      <c r="B130" s="38"/>
      <c r="C130" s="7" t="s">
        <v>110</v>
      </c>
      <c r="D130" s="7" t="s">
        <v>109</v>
      </c>
      <c r="E130" s="43"/>
      <c r="F130" s="7" t="s">
        <v>111</v>
      </c>
      <c r="G130" s="7"/>
      <c r="H130" s="7"/>
      <c r="I130" s="43">
        <v>2006</v>
      </c>
      <c r="J130" s="38"/>
      <c r="K130" s="38"/>
      <c r="L130" s="38"/>
      <c r="M130" s="38"/>
      <c r="N130" s="38"/>
      <c r="O130" s="43" t="s">
        <v>25</v>
      </c>
      <c r="P130" s="3">
        <v>277500</v>
      </c>
      <c r="Q130" s="43"/>
      <c r="R130" t="s">
        <v>384</v>
      </c>
      <c r="S130" s="49">
        <f t="shared" si="1"/>
        <v>277500</v>
      </c>
    </row>
    <row r="131" spans="2:19" ht="18.75" customHeight="1" x14ac:dyDescent="0.2">
      <c r="B131" s="38"/>
      <c r="C131" s="7" t="s">
        <v>132</v>
      </c>
      <c r="D131" s="7" t="s">
        <v>131</v>
      </c>
      <c r="E131" s="43"/>
      <c r="F131" s="7" t="s">
        <v>121</v>
      </c>
      <c r="G131" s="7"/>
      <c r="H131" s="7"/>
      <c r="I131" s="43">
        <v>2006</v>
      </c>
      <c r="J131" s="38"/>
      <c r="K131" s="38"/>
      <c r="L131" s="38"/>
      <c r="M131" s="38"/>
      <c r="N131" s="38"/>
      <c r="O131" s="43" t="s">
        <v>25</v>
      </c>
      <c r="P131" s="3">
        <v>93750</v>
      </c>
      <c r="Q131" s="43"/>
      <c r="R131" t="s">
        <v>384</v>
      </c>
      <c r="S131" s="49">
        <f t="shared" si="1"/>
        <v>93750</v>
      </c>
    </row>
    <row r="132" spans="2:19" ht="18.75" customHeight="1" x14ac:dyDescent="0.2">
      <c r="B132" s="38"/>
      <c r="C132" s="7" t="s">
        <v>117</v>
      </c>
      <c r="D132" s="7" t="s">
        <v>116</v>
      </c>
      <c r="E132" s="43"/>
      <c r="F132" s="7" t="s">
        <v>165</v>
      </c>
      <c r="G132" s="7"/>
      <c r="H132" s="7"/>
      <c r="I132" s="43">
        <v>2006</v>
      </c>
      <c r="J132" s="38"/>
      <c r="K132" s="38"/>
      <c r="L132" s="38"/>
      <c r="M132" s="38"/>
      <c r="N132" s="38"/>
      <c r="O132" s="43" t="s">
        <v>25</v>
      </c>
      <c r="P132" s="3">
        <v>6150000</v>
      </c>
      <c r="Q132" s="43"/>
      <c r="S132" s="49" t="str">
        <f t="shared" si="1"/>
        <v>0</v>
      </c>
    </row>
    <row r="133" spans="2:19" ht="18.75" customHeight="1" x14ac:dyDescent="0.2">
      <c r="B133" s="38"/>
      <c r="C133" s="7" t="s">
        <v>108</v>
      </c>
      <c r="D133" s="7" t="s">
        <v>107</v>
      </c>
      <c r="E133" s="43"/>
      <c r="F133" s="7" t="s">
        <v>156</v>
      </c>
      <c r="G133" s="7"/>
      <c r="H133" s="7"/>
      <c r="I133" s="43">
        <v>2006</v>
      </c>
      <c r="J133" s="38"/>
      <c r="K133" s="38"/>
      <c r="L133" s="38"/>
      <c r="M133" s="38"/>
      <c r="N133" s="38"/>
      <c r="O133" s="43" t="s">
        <v>25</v>
      </c>
      <c r="P133" s="3">
        <v>150000</v>
      </c>
      <c r="Q133" s="43"/>
      <c r="R133" t="s">
        <v>384</v>
      </c>
      <c r="S133" s="49">
        <f t="shared" si="1"/>
        <v>150000</v>
      </c>
    </row>
    <row r="134" spans="2:19" ht="18.75" customHeight="1" x14ac:dyDescent="0.2">
      <c r="B134" s="38"/>
      <c r="C134" s="7" t="s">
        <v>70</v>
      </c>
      <c r="D134" s="7" t="s">
        <v>135</v>
      </c>
      <c r="E134" s="43"/>
      <c r="F134" s="7" t="s">
        <v>89</v>
      </c>
      <c r="G134" s="7"/>
      <c r="H134" s="7" t="s">
        <v>106</v>
      </c>
      <c r="I134" s="43">
        <v>2006</v>
      </c>
      <c r="J134" s="38"/>
      <c r="K134" s="38"/>
      <c r="L134" s="38"/>
      <c r="M134" s="38"/>
      <c r="N134" s="38"/>
      <c r="O134" s="43" t="s">
        <v>25</v>
      </c>
      <c r="P134" s="3">
        <v>195000</v>
      </c>
      <c r="Q134" s="43"/>
      <c r="R134" t="s">
        <v>384</v>
      </c>
      <c r="S134" s="49">
        <f t="shared" si="1"/>
        <v>195000</v>
      </c>
    </row>
    <row r="135" spans="2:19" ht="18.75" customHeight="1" x14ac:dyDescent="0.2">
      <c r="B135" s="38"/>
      <c r="C135" s="7" t="s">
        <v>92</v>
      </c>
      <c r="D135" s="7" t="s">
        <v>91</v>
      </c>
      <c r="E135" s="43"/>
      <c r="F135" s="7" t="s">
        <v>149</v>
      </c>
      <c r="G135" s="7"/>
      <c r="H135" s="7" t="s">
        <v>180</v>
      </c>
      <c r="I135" s="43">
        <v>2006</v>
      </c>
      <c r="J135" s="38"/>
      <c r="K135" s="38"/>
      <c r="L135" s="38"/>
      <c r="M135" s="38"/>
      <c r="N135" s="38"/>
      <c r="O135" s="43" t="s">
        <v>25</v>
      </c>
      <c r="P135" s="3">
        <v>975000</v>
      </c>
      <c r="Q135" s="43"/>
      <c r="S135" s="49" t="str">
        <f t="shared" si="1"/>
        <v>0</v>
      </c>
    </row>
    <row r="136" spans="2:19" ht="18.75" customHeight="1" x14ac:dyDescent="0.2">
      <c r="B136" s="38"/>
      <c r="C136" s="7" t="s">
        <v>136</v>
      </c>
      <c r="D136" s="7" t="s">
        <v>87</v>
      </c>
      <c r="E136" s="43"/>
      <c r="F136" s="7" t="s">
        <v>89</v>
      </c>
      <c r="G136" s="7"/>
      <c r="H136" s="7" t="s">
        <v>83</v>
      </c>
      <c r="I136" s="43">
        <v>2006</v>
      </c>
      <c r="J136" s="38"/>
      <c r="K136" s="38"/>
      <c r="L136" s="38"/>
      <c r="M136" s="38"/>
      <c r="N136" s="38"/>
      <c r="O136" s="43" t="s">
        <v>25</v>
      </c>
      <c r="P136" s="3">
        <v>1300000</v>
      </c>
      <c r="Q136" s="43"/>
      <c r="S136" s="49" t="str">
        <f t="shared" si="1"/>
        <v>0</v>
      </c>
    </row>
    <row r="137" spans="2:19" ht="18.75" customHeight="1" x14ac:dyDescent="0.2">
      <c r="B137" s="38"/>
      <c r="C137" s="7" t="s">
        <v>92</v>
      </c>
      <c r="D137" s="7" t="s">
        <v>91</v>
      </c>
      <c r="E137" s="43"/>
      <c r="F137" s="7" t="s">
        <v>102</v>
      </c>
      <c r="G137" s="7"/>
      <c r="H137" s="7" t="s">
        <v>76</v>
      </c>
      <c r="I137" s="43">
        <v>2006</v>
      </c>
      <c r="J137" s="38"/>
      <c r="K137" s="38"/>
      <c r="L137" s="38"/>
      <c r="M137" s="38"/>
      <c r="N137" s="38"/>
      <c r="O137" s="43" t="s">
        <v>25</v>
      </c>
      <c r="P137" s="3">
        <v>975000</v>
      </c>
      <c r="Q137" s="43"/>
      <c r="S137" s="49" t="str">
        <f t="shared" si="1"/>
        <v>0</v>
      </c>
    </row>
    <row r="138" spans="2:19" ht="18.75" customHeight="1" x14ac:dyDescent="0.2">
      <c r="B138" s="38"/>
      <c r="C138" s="7" t="s">
        <v>96</v>
      </c>
      <c r="D138" s="7" t="s">
        <v>141</v>
      </c>
      <c r="E138" s="43"/>
      <c r="F138" s="7" t="s">
        <v>89</v>
      </c>
      <c r="G138" s="7"/>
      <c r="H138" s="7" t="s">
        <v>103</v>
      </c>
      <c r="I138" s="43">
        <v>2006</v>
      </c>
      <c r="J138" s="38"/>
      <c r="K138" s="38"/>
      <c r="L138" s="38"/>
      <c r="M138" s="38"/>
      <c r="N138" s="38"/>
      <c r="O138" s="43" t="s">
        <v>25</v>
      </c>
      <c r="P138" s="3">
        <v>487500</v>
      </c>
      <c r="Q138" s="43"/>
      <c r="S138" s="49" t="str">
        <f t="shared" si="1"/>
        <v>0</v>
      </c>
    </row>
    <row r="139" spans="2:19" ht="18.75" customHeight="1" x14ac:dyDescent="0.2">
      <c r="B139" s="38"/>
      <c r="C139" s="7" t="s">
        <v>78</v>
      </c>
      <c r="D139" s="7" t="s">
        <v>77</v>
      </c>
      <c r="E139" s="43"/>
      <c r="F139" s="7" t="s">
        <v>79</v>
      </c>
      <c r="G139" s="7"/>
      <c r="H139" s="7" t="s">
        <v>90</v>
      </c>
      <c r="I139" s="43">
        <v>2006</v>
      </c>
      <c r="J139" s="38"/>
      <c r="K139" s="38"/>
      <c r="L139" s="38"/>
      <c r="M139" s="38"/>
      <c r="N139" s="38"/>
      <c r="O139" s="43" t="s">
        <v>25</v>
      </c>
      <c r="P139" s="3">
        <v>2625000</v>
      </c>
      <c r="Q139" s="43"/>
      <c r="S139" s="49" t="str">
        <f t="shared" si="1"/>
        <v>0</v>
      </c>
    </row>
    <row r="140" spans="2:19" ht="18.75" customHeight="1" x14ac:dyDescent="0.2">
      <c r="B140" s="38"/>
      <c r="C140" s="7" t="s">
        <v>181</v>
      </c>
      <c r="D140" s="7" t="s">
        <v>91</v>
      </c>
      <c r="E140" s="43"/>
      <c r="F140" s="7" t="s">
        <v>102</v>
      </c>
      <c r="G140" s="7"/>
      <c r="H140" s="7" t="s">
        <v>178</v>
      </c>
      <c r="I140" s="43">
        <v>2006</v>
      </c>
      <c r="J140" s="38"/>
      <c r="K140" s="38"/>
      <c r="L140" s="38"/>
      <c r="M140" s="38"/>
      <c r="N140" s="38"/>
      <c r="O140" s="43" t="s">
        <v>25</v>
      </c>
      <c r="P140" s="3">
        <v>1040000</v>
      </c>
      <c r="Q140" s="43"/>
      <c r="S140" s="49" t="str">
        <f t="shared" ref="S140:S203" si="2">IF(P140&lt;300000,P140,"0")</f>
        <v>0</v>
      </c>
    </row>
    <row r="141" spans="2:19" ht="18.75" customHeight="1" x14ac:dyDescent="0.2">
      <c r="B141" s="38"/>
      <c r="C141" s="7" t="s">
        <v>78</v>
      </c>
      <c r="D141" s="7" t="s">
        <v>77</v>
      </c>
      <c r="E141" s="43"/>
      <c r="F141" s="7" t="s">
        <v>79</v>
      </c>
      <c r="G141" s="7"/>
      <c r="H141" s="7" t="s">
        <v>130</v>
      </c>
      <c r="I141" s="43">
        <v>2006</v>
      </c>
      <c r="J141" s="38"/>
      <c r="K141" s="38"/>
      <c r="L141" s="38"/>
      <c r="M141" s="38"/>
      <c r="N141" s="38"/>
      <c r="O141" s="43" t="s">
        <v>25</v>
      </c>
      <c r="P141" s="3">
        <v>2625000</v>
      </c>
      <c r="Q141" s="43"/>
      <c r="S141" s="49" t="str">
        <f t="shared" si="2"/>
        <v>0</v>
      </c>
    </row>
    <row r="142" spans="2:19" ht="18.75" customHeight="1" x14ac:dyDescent="0.2">
      <c r="B142" s="38"/>
      <c r="C142" s="7" t="s">
        <v>70</v>
      </c>
      <c r="D142" s="7" t="s">
        <v>135</v>
      </c>
      <c r="E142" s="43"/>
      <c r="F142" s="7" t="s">
        <v>71</v>
      </c>
      <c r="G142" s="7"/>
      <c r="H142" s="7" t="s">
        <v>103</v>
      </c>
      <c r="I142" s="43">
        <v>2006</v>
      </c>
      <c r="J142" s="38"/>
      <c r="K142" s="38"/>
      <c r="L142" s="38"/>
      <c r="M142" s="38"/>
      <c r="N142" s="38"/>
      <c r="O142" s="43" t="s">
        <v>25</v>
      </c>
      <c r="P142" s="3">
        <v>682500</v>
      </c>
      <c r="Q142" s="43"/>
      <c r="S142" s="49" t="str">
        <f t="shared" si="2"/>
        <v>0</v>
      </c>
    </row>
    <row r="143" spans="2:19" ht="18.75" customHeight="1" x14ac:dyDescent="0.2">
      <c r="B143" s="38"/>
      <c r="C143" s="7" t="s">
        <v>136</v>
      </c>
      <c r="D143" s="7" t="s">
        <v>87</v>
      </c>
      <c r="E143" s="43"/>
      <c r="F143" s="7" t="s">
        <v>89</v>
      </c>
      <c r="G143" s="7"/>
      <c r="H143" s="7" t="s">
        <v>106</v>
      </c>
      <c r="I143" s="43">
        <v>2006</v>
      </c>
      <c r="J143" s="38"/>
      <c r="K143" s="38"/>
      <c r="L143" s="38"/>
      <c r="M143" s="38"/>
      <c r="N143" s="38"/>
      <c r="O143" s="43" t="s">
        <v>25</v>
      </c>
      <c r="P143" s="3">
        <v>825000</v>
      </c>
      <c r="Q143" s="43"/>
      <c r="S143" s="49" t="str">
        <f t="shared" si="2"/>
        <v>0</v>
      </c>
    </row>
    <row r="144" spans="2:19" ht="18.75" customHeight="1" x14ac:dyDescent="0.2">
      <c r="B144" s="38"/>
      <c r="C144" s="7" t="s">
        <v>139</v>
      </c>
      <c r="D144" s="7" t="s">
        <v>138</v>
      </c>
      <c r="E144" s="43"/>
      <c r="F144" s="7" t="s">
        <v>89</v>
      </c>
      <c r="G144" s="7"/>
      <c r="H144" s="7" t="s">
        <v>182</v>
      </c>
      <c r="I144" s="43">
        <v>2006</v>
      </c>
      <c r="J144" s="38"/>
      <c r="K144" s="38"/>
      <c r="L144" s="38"/>
      <c r="M144" s="38"/>
      <c r="N144" s="38"/>
      <c r="O144" s="43" t="s">
        <v>25</v>
      </c>
      <c r="P144" s="3">
        <v>2625000</v>
      </c>
      <c r="Q144" s="43"/>
      <c r="S144" s="49" t="str">
        <f t="shared" si="2"/>
        <v>0</v>
      </c>
    </row>
    <row r="145" spans="2:19" ht="18.75" customHeight="1" x14ac:dyDescent="0.2">
      <c r="B145" s="38"/>
      <c r="C145" s="7" t="s">
        <v>78</v>
      </c>
      <c r="D145" s="7" t="s">
        <v>77</v>
      </c>
      <c r="E145" s="43"/>
      <c r="F145" s="7" t="s">
        <v>79</v>
      </c>
      <c r="G145" s="7"/>
      <c r="H145" s="7" t="s">
        <v>90</v>
      </c>
      <c r="I145" s="43">
        <v>2006</v>
      </c>
      <c r="J145" s="38"/>
      <c r="K145" s="38"/>
      <c r="L145" s="38"/>
      <c r="M145" s="38"/>
      <c r="N145" s="38"/>
      <c r="O145" s="43" t="s">
        <v>25</v>
      </c>
      <c r="P145" s="3">
        <v>2625000</v>
      </c>
      <c r="Q145" s="43"/>
      <c r="S145" s="49" t="str">
        <f t="shared" si="2"/>
        <v>0</v>
      </c>
    </row>
    <row r="146" spans="2:19" ht="18.75" customHeight="1" x14ac:dyDescent="0.2">
      <c r="B146" s="38"/>
      <c r="C146" s="7" t="s">
        <v>108</v>
      </c>
      <c r="D146" s="7" t="s">
        <v>107</v>
      </c>
      <c r="E146" s="43"/>
      <c r="F146" s="7" t="s">
        <v>156</v>
      </c>
      <c r="G146" s="7"/>
      <c r="H146" s="7" t="s">
        <v>127</v>
      </c>
      <c r="I146" s="43">
        <v>2006</v>
      </c>
      <c r="J146" s="38"/>
      <c r="K146" s="38"/>
      <c r="L146" s="38"/>
      <c r="M146" s="38"/>
      <c r="N146" s="38"/>
      <c r="O146" s="43" t="s">
        <v>25</v>
      </c>
      <c r="P146" s="3">
        <v>487500</v>
      </c>
      <c r="Q146" s="43"/>
      <c r="S146" s="49" t="str">
        <f t="shared" si="2"/>
        <v>0</v>
      </c>
    </row>
    <row r="147" spans="2:19" ht="18.75" customHeight="1" x14ac:dyDescent="0.2">
      <c r="B147" s="38"/>
      <c r="C147" s="7" t="s">
        <v>74</v>
      </c>
      <c r="D147" s="7" t="s">
        <v>73</v>
      </c>
      <c r="E147" s="43"/>
      <c r="F147" s="7" t="s">
        <v>183</v>
      </c>
      <c r="G147" s="7"/>
      <c r="H147" s="7" t="s">
        <v>76</v>
      </c>
      <c r="I147" s="43">
        <v>2006</v>
      </c>
      <c r="J147" s="38"/>
      <c r="K147" s="38"/>
      <c r="L147" s="38"/>
      <c r="M147" s="38"/>
      <c r="N147" s="38"/>
      <c r="O147" s="43" t="s">
        <v>25</v>
      </c>
      <c r="P147" s="3">
        <v>750000</v>
      </c>
      <c r="Q147" s="43"/>
      <c r="S147" s="49" t="str">
        <f t="shared" si="2"/>
        <v>0</v>
      </c>
    </row>
    <row r="148" spans="2:19" ht="18.75" customHeight="1" x14ac:dyDescent="0.2">
      <c r="B148" s="38"/>
      <c r="C148" s="7" t="s">
        <v>117</v>
      </c>
      <c r="D148" s="7" t="s">
        <v>116</v>
      </c>
      <c r="E148" s="43"/>
      <c r="F148" s="7" t="s">
        <v>183</v>
      </c>
      <c r="G148" s="7"/>
      <c r="H148" s="7" t="s">
        <v>115</v>
      </c>
      <c r="I148" s="43">
        <v>2006</v>
      </c>
      <c r="J148" s="38"/>
      <c r="K148" s="38"/>
      <c r="L148" s="38"/>
      <c r="M148" s="38"/>
      <c r="N148" s="38"/>
      <c r="O148" s="43" t="s">
        <v>25</v>
      </c>
      <c r="P148" s="3">
        <v>7350000</v>
      </c>
      <c r="Q148" s="43"/>
      <c r="S148" s="49" t="str">
        <f t="shared" si="2"/>
        <v>0</v>
      </c>
    </row>
    <row r="149" spans="2:19" ht="18.75" customHeight="1" x14ac:dyDescent="0.2">
      <c r="B149" s="38"/>
      <c r="C149" s="7" t="s">
        <v>185</v>
      </c>
      <c r="D149" s="7" t="s">
        <v>184</v>
      </c>
      <c r="E149" s="43"/>
      <c r="F149" s="7" t="s">
        <v>186</v>
      </c>
      <c r="G149" s="7"/>
      <c r="H149" s="7" t="s">
        <v>103</v>
      </c>
      <c r="I149" s="43">
        <v>2006</v>
      </c>
      <c r="J149" s="38"/>
      <c r="K149" s="38"/>
      <c r="L149" s="38"/>
      <c r="M149" s="38"/>
      <c r="N149" s="38"/>
      <c r="O149" s="43" t="s">
        <v>25</v>
      </c>
      <c r="P149" s="3">
        <v>875000</v>
      </c>
      <c r="Q149" s="43"/>
      <c r="S149" s="49" t="str">
        <f t="shared" si="2"/>
        <v>0</v>
      </c>
    </row>
    <row r="150" spans="2:19" ht="18.75" customHeight="1" x14ac:dyDescent="0.2">
      <c r="B150" s="38"/>
      <c r="C150" s="7" t="s">
        <v>175</v>
      </c>
      <c r="D150" s="7" t="s">
        <v>95</v>
      </c>
      <c r="E150" s="43"/>
      <c r="F150" s="7" t="s">
        <v>97</v>
      </c>
      <c r="G150" s="7"/>
      <c r="H150" s="7" t="s">
        <v>76</v>
      </c>
      <c r="I150" s="43">
        <v>2006</v>
      </c>
      <c r="J150" s="38"/>
      <c r="K150" s="38"/>
      <c r="L150" s="38"/>
      <c r="M150" s="38"/>
      <c r="N150" s="38"/>
      <c r="O150" s="43" t="s">
        <v>25</v>
      </c>
      <c r="P150" s="3">
        <v>420000</v>
      </c>
      <c r="Q150" s="43"/>
      <c r="S150" s="49" t="str">
        <f t="shared" si="2"/>
        <v>0</v>
      </c>
    </row>
    <row r="151" spans="2:19" ht="18.75" customHeight="1" x14ac:dyDescent="0.2">
      <c r="B151" s="38"/>
      <c r="C151" s="7" t="s">
        <v>70</v>
      </c>
      <c r="D151" s="7" t="s">
        <v>69</v>
      </c>
      <c r="E151" s="43"/>
      <c r="F151" s="7" t="s">
        <v>71</v>
      </c>
      <c r="G151" s="7"/>
      <c r="H151" s="7" t="s">
        <v>180</v>
      </c>
      <c r="I151" s="43">
        <v>2006</v>
      </c>
      <c r="J151" s="38"/>
      <c r="K151" s="38"/>
      <c r="L151" s="38"/>
      <c r="M151" s="38"/>
      <c r="N151" s="38"/>
      <c r="O151" s="43" t="s">
        <v>25</v>
      </c>
      <c r="P151" s="3">
        <v>112500</v>
      </c>
      <c r="Q151" s="43"/>
      <c r="R151" t="s">
        <v>384</v>
      </c>
      <c r="S151" s="49">
        <f t="shared" si="2"/>
        <v>112500</v>
      </c>
    </row>
    <row r="152" spans="2:19" ht="18.75" customHeight="1" x14ac:dyDescent="0.2">
      <c r="B152" s="38"/>
      <c r="C152" s="7" t="s">
        <v>145</v>
      </c>
      <c r="D152" s="7" t="s">
        <v>141</v>
      </c>
      <c r="E152" s="43"/>
      <c r="F152" s="7" t="s">
        <v>137</v>
      </c>
      <c r="G152" s="7"/>
      <c r="H152" s="7" t="s">
        <v>127</v>
      </c>
      <c r="I152" s="43">
        <v>2006</v>
      </c>
      <c r="J152" s="38"/>
      <c r="K152" s="38"/>
      <c r="L152" s="38"/>
      <c r="M152" s="38"/>
      <c r="N152" s="38"/>
      <c r="O152" s="43" t="s">
        <v>25</v>
      </c>
      <c r="P152" s="3">
        <v>900000</v>
      </c>
      <c r="Q152" s="43"/>
      <c r="S152" s="49" t="str">
        <f t="shared" si="2"/>
        <v>0</v>
      </c>
    </row>
    <row r="153" spans="2:19" ht="18.75" customHeight="1" x14ac:dyDescent="0.2">
      <c r="B153" s="38"/>
      <c r="C153" s="7" t="s">
        <v>70</v>
      </c>
      <c r="D153" s="7" t="s">
        <v>138</v>
      </c>
      <c r="E153" s="43"/>
      <c r="F153" s="7" t="s">
        <v>89</v>
      </c>
      <c r="G153" s="7"/>
      <c r="H153" s="7" t="s">
        <v>130</v>
      </c>
      <c r="I153" s="43">
        <v>2006</v>
      </c>
      <c r="J153" s="38"/>
      <c r="K153" s="38"/>
      <c r="L153" s="38"/>
      <c r="M153" s="38"/>
      <c r="N153" s="38"/>
      <c r="O153" s="43" t="s">
        <v>25</v>
      </c>
      <c r="P153" s="3">
        <v>9000000</v>
      </c>
      <c r="Q153" s="43"/>
      <c r="S153" s="49" t="str">
        <f t="shared" si="2"/>
        <v>0</v>
      </c>
    </row>
    <row r="154" spans="2:19" ht="18.75" customHeight="1" x14ac:dyDescent="0.2">
      <c r="B154" s="38"/>
      <c r="C154" s="7" t="s">
        <v>185</v>
      </c>
      <c r="D154" s="7" t="s">
        <v>184</v>
      </c>
      <c r="E154" s="43"/>
      <c r="F154" s="7" t="s">
        <v>186</v>
      </c>
      <c r="G154" s="7"/>
      <c r="H154" s="7" t="s">
        <v>76</v>
      </c>
      <c r="I154" s="43">
        <v>2006</v>
      </c>
      <c r="J154" s="38"/>
      <c r="K154" s="38"/>
      <c r="L154" s="38"/>
      <c r="M154" s="38"/>
      <c r="N154" s="38"/>
      <c r="O154" s="43" t="s">
        <v>25</v>
      </c>
      <c r="P154" s="3">
        <v>937500</v>
      </c>
      <c r="Q154" s="43"/>
      <c r="S154" s="49" t="str">
        <f t="shared" si="2"/>
        <v>0</v>
      </c>
    </row>
    <row r="155" spans="2:19" ht="18.75" customHeight="1" x14ac:dyDescent="0.2">
      <c r="B155" s="38"/>
      <c r="C155" s="7" t="s">
        <v>92</v>
      </c>
      <c r="D155" s="7" t="s">
        <v>91</v>
      </c>
      <c r="E155" s="43"/>
      <c r="F155" s="7" t="s">
        <v>102</v>
      </c>
      <c r="G155" s="7"/>
      <c r="H155" s="7" t="s">
        <v>90</v>
      </c>
      <c r="I155" s="43">
        <v>2006</v>
      </c>
      <c r="J155" s="38"/>
      <c r="K155" s="38"/>
      <c r="L155" s="38"/>
      <c r="M155" s="38"/>
      <c r="N155" s="38"/>
      <c r="O155" s="43" t="s">
        <v>25</v>
      </c>
      <c r="P155" s="3">
        <v>1040000</v>
      </c>
      <c r="Q155" s="43"/>
      <c r="S155" s="49" t="str">
        <f t="shared" si="2"/>
        <v>0</v>
      </c>
    </row>
    <row r="156" spans="2:19" ht="18.75" customHeight="1" x14ac:dyDescent="0.2">
      <c r="B156" s="38"/>
      <c r="C156" s="7" t="s">
        <v>110</v>
      </c>
      <c r="D156" s="7" t="s">
        <v>109</v>
      </c>
      <c r="E156" s="43"/>
      <c r="F156" s="7" t="s">
        <v>111</v>
      </c>
      <c r="G156" s="7"/>
      <c r="H156" s="7" t="s">
        <v>83</v>
      </c>
      <c r="I156" s="43">
        <v>2006</v>
      </c>
      <c r="J156" s="38"/>
      <c r="K156" s="38"/>
      <c r="L156" s="38"/>
      <c r="M156" s="38"/>
      <c r="N156" s="38"/>
      <c r="O156" s="43" t="s">
        <v>25</v>
      </c>
      <c r="P156" s="3">
        <v>262500</v>
      </c>
      <c r="Q156" s="43"/>
      <c r="R156" t="s">
        <v>384</v>
      </c>
      <c r="S156" s="49">
        <f t="shared" si="2"/>
        <v>262500</v>
      </c>
    </row>
    <row r="157" spans="2:19" ht="18.75" customHeight="1" x14ac:dyDescent="0.2">
      <c r="B157" s="38"/>
      <c r="C157" s="7" t="s">
        <v>123</v>
      </c>
      <c r="D157" s="7" t="s">
        <v>122</v>
      </c>
      <c r="E157" s="43"/>
      <c r="F157" s="7" t="s">
        <v>89</v>
      </c>
      <c r="G157" s="7"/>
      <c r="H157" s="7" t="s">
        <v>103</v>
      </c>
      <c r="I157" s="43">
        <v>2006</v>
      </c>
      <c r="J157" s="38"/>
      <c r="K157" s="38"/>
      <c r="L157" s="38"/>
      <c r="M157" s="38"/>
      <c r="N157" s="38"/>
      <c r="O157" s="43" t="s">
        <v>25</v>
      </c>
      <c r="P157" s="3">
        <v>1200000</v>
      </c>
      <c r="Q157" s="43"/>
      <c r="S157" s="49" t="str">
        <f t="shared" si="2"/>
        <v>0</v>
      </c>
    </row>
    <row r="158" spans="2:19" ht="18.75" customHeight="1" x14ac:dyDescent="0.2">
      <c r="B158" s="38"/>
      <c r="C158" s="7" t="s">
        <v>70</v>
      </c>
      <c r="D158" s="7" t="s">
        <v>69</v>
      </c>
      <c r="E158" s="43"/>
      <c r="F158" s="7" t="s">
        <v>89</v>
      </c>
      <c r="G158" s="7"/>
      <c r="H158" s="7" t="s">
        <v>76</v>
      </c>
      <c r="I158" s="43">
        <v>2006</v>
      </c>
      <c r="J158" s="38"/>
      <c r="K158" s="38"/>
      <c r="L158" s="38"/>
      <c r="M158" s="38"/>
      <c r="N158" s="38"/>
      <c r="O158" s="43" t="s">
        <v>25</v>
      </c>
      <c r="P158" s="3">
        <v>450000</v>
      </c>
      <c r="Q158" s="43"/>
      <c r="S158" s="49" t="str">
        <f t="shared" si="2"/>
        <v>0</v>
      </c>
    </row>
    <row r="159" spans="2:19" ht="18.75" customHeight="1" x14ac:dyDescent="0.2">
      <c r="B159" s="38"/>
      <c r="C159" s="7" t="s">
        <v>105</v>
      </c>
      <c r="D159" s="7" t="s">
        <v>104</v>
      </c>
      <c r="E159" s="43"/>
      <c r="F159" s="7" t="s">
        <v>156</v>
      </c>
      <c r="G159" s="7"/>
      <c r="H159" s="7" t="s">
        <v>130</v>
      </c>
      <c r="I159" s="43">
        <v>2006</v>
      </c>
      <c r="J159" s="38"/>
      <c r="K159" s="38"/>
      <c r="L159" s="38"/>
      <c r="M159" s="38"/>
      <c r="N159" s="38"/>
      <c r="O159" s="43" t="s">
        <v>25</v>
      </c>
      <c r="P159" s="3">
        <v>700000</v>
      </c>
      <c r="Q159" s="43"/>
      <c r="S159" s="49" t="str">
        <f t="shared" si="2"/>
        <v>0</v>
      </c>
    </row>
    <row r="160" spans="2:19" ht="18.75" customHeight="1" x14ac:dyDescent="0.2">
      <c r="B160" s="38"/>
      <c r="C160" s="7" t="s">
        <v>188</v>
      </c>
      <c r="D160" s="7" t="s">
        <v>187</v>
      </c>
      <c r="E160" s="43"/>
      <c r="F160" s="7" t="s">
        <v>89</v>
      </c>
      <c r="G160" s="7"/>
      <c r="H160" s="7" t="s">
        <v>90</v>
      </c>
      <c r="I160" s="43">
        <v>2006</v>
      </c>
      <c r="J160" s="38"/>
      <c r="K160" s="38"/>
      <c r="L160" s="38"/>
      <c r="M160" s="38"/>
      <c r="N160" s="38"/>
      <c r="O160" s="43" t="s">
        <v>25</v>
      </c>
      <c r="P160" s="3">
        <v>1750000</v>
      </c>
      <c r="Q160" s="43"/>
      <c r="S160" s="49" t="str">
        <f t="shared" si="2"/>
        <v>0</v>
      </c>
    </row>
    <row r="161" spans="2:19" ht="18.75" customHeight="1" thickBot="1" x14ac:dyDescent="0.25">
      <c r="B161" s="39"/>
      <c r="C161" s="19" t="s">
        <v>190</v>
      </c>
      <c r="D161" s="19" t="s">
        <v>189</v>
      </c>
      <c r="E161" s="20"/>
      <c r="F161" s="19" t="s">
        <v>89</v>
      </c>
      <c r="G161" s="19"/>
      <c r="H161" s="19" t="s">
        <v>115</v>
      </c>
      <c r="I161" s="20">
        <v>2006</v>
      </c>
      <c r="J161" s="39"/>
      <c r="K161" s="39"/>
      <c r="L161" s="39"/>
      <c r="M161" s="39"/>
      <c r="N161" s="39"/>
      <c r="O161" s="20" t="s">
        <v>25</v>
      </c>
      <c r="P161" s="21">
        <v>700000</v>
      </c>
      <c r="Q161" s="20"/>
      <c r="S161" s="49" t="str">
        <f t="shared" si="2"/>
        <v>0</v>
      </c>
    </row>
    <row r="162" spans="2:19" ht="18.75" customHeight="1" x14ac:dyDescent="0.2">
      <c r="B162" s="38"/>
      <c r="C162" s="7" t="s">
        <v>145</v>
      </c>
      <c r="D162" s="7" t="s">
        <v>141</v>
      </c>
      <c r="E162" s="43"/>
      <c r="F162" s="7" t="s">
        <v>89</v>
      </c>
      <c r="G162" s="7"/>
      <c r="H162" s="7" t="s">
        <v>76</v>
      </c>
      <c r="I162" s="43">
        <v>2006</v>
      </c>
      <c r="J162" s="38"/>
      <c r="K162" s="38"/>
      <c r="L162" s="38"/>
      <c r="M162" s="38"/>
      <c r="N162" s="38"/>
      <c r="O162" s="43" t="s">
        <v>25</v>
      </c>
      <c r="P162" s="3">
        <v>640000</v>
      </c>
      <c r="Q162" s="43"/>
      <c r="S162" s="49" t="str">
        <f t="shared" si="2"/>
        <v>0</v>
      </c>
    </row>
    <row r="163" spans="2:19" ht="18.75" customHeight="1" x14ac:dyDescent="0.2">
      <c r="B163" s="38"/>
      <c r="C163" s="7" t="s">
        <v>108</v>
      </c>
      <c r="D163" s="7" t="s">
        <v>107</v>
      </c>
      <c r="E163" s="43"/>
      <c r="F163" s="7" t="s">
        <v>191</v>
      </c>
      <c r="G163" s="7"/>
      <c r="H163" s="7" t="s">
        <v>76</v>
      </c>
      <c r="I163" s="43">
        <v>2006</v>
      </c>
      <c r="J163" s="38"/>
      <c r="K163" s="38"/>
      <c r="L163" s="38"/>
      <c r="M163" s="38"/>
      <c r="N163" s="38"/>
      <c r="O163" s="43" t="s">
        <v>25</v>
      </c>
      <c r="P163" s="3">
        <v>160000</v>
      </c>
      <c r="Q163" s="43"/>
      <c r="R163" t="s">
        <v>384</v>
      </c>
      <c r="S163" s="49">
        <f t="shared" si="2"/>
        <v>160000</v>
      </c>
    </row>
    <row r="164" spans="2:19" ht="18.75" customHeight="1" x14ac:dyDescent="0.2">
      <c r="B164" s="38"/>
      <c r="C164" s="7" t="s">
        <v>193</v>
      </c>
      <c r="D164" s="7" t="s">
        <v>192</v>
      </c>
      <c r="E164" s="43"/>
      <c r="F164" s="7" t="s">
        <v>194</v>
      </c>
      <c r="G164" s="7"/>
      <c r="H164" s="7" t="s">
        <v>124</v>
      </c>
      <c r="I164" s="43">
        <v>2006</v>
      </c>
      <c r="J164" s="38"/>
      <c r="K164" s="38"/>
      <c r="L164" s="38"/>
      <c r="M164" s="38"/>
      <c r="N164" s="38"/>
      <c r="O164" s="43" t="s">
        <v>25</v>
      </c>
      <c r="P164" s="3">
        <v>200000</v>
      </c>
      <c r="Q164" s="43"/>
      <c r="R164" t="s">
        <v>384</v>
      </c>
      <c r="S164" s="49">
        <f t="shared" si="2"/>
        <v>200000</v>
      </c>
    </row>
    <row r="165" spans="2:19" ht="18.75" customHeight="1" x14ac:dyDescent="0.2">
      <c r="B165" s="38"/>
      <c r="C165" s="7" t="s">
        <v>81</v>
      </c>
      <c r="D165" s="7" t="s">
        <v>195</v>
      </c>
      <c r="E165" s="43"/>
      <c r="F165" s="7" t="s">
        <v>75</v>
      </c>
      <c r="G165" s="7"/>
      <c r="H165" s="7" t="s">
        <v>130</v>
      </c>
      <c r="I165" s="43">
        <v>2006</v>
      </c>
      <c r="J165" s="38"/>
      <c r="K165" s="38"/>
      <c r="L165" s="38"/>
      <c r="M165" s="38"/>
      <c r="N165" s="38"/>
      <c r="O165" s="43" t="s">
        <v>25</v>
      </c>
      <c r="P165" s="3">
        <v>2400000</v>
      </c>
      <c r="Q165" s="43"/>
      <c r="S165" s="49" t="str">
        <f t="shared" si="2"/>
        <v>0</v>
      </c>
    </row>
    <row r="166" spans="2:19" ht="18.75" customHeight="1" x14ac:dyDescent="0.2">
      <c r="B166" s="38"/>
      <c r="C166" s="7" t="s">
        <v>139</v>
      </c>
      <c r="D166" s="7" t="s">
        <v>138</v>
      </c>
      <c r="E166" s="43"/>
      <c r="F166" s="7" t="s">
        <v>89</v>
      </c>
      <c r="G166" s="7"/>
      <c r="H166" s="7" t="s">
        <v>76</v>
      </c>
      <c r="I166" s="43">
        <v>2006</v>
      </c>
      <c r="J166" s="38"/>
      <c r="K166" s="38"/>
      <c r="L166" s="38"/>
      <c r="M166" s="38"/>
      <c r="N166" s="38"/>
      <c r="O166" s="43" t="s">
        <v>25</v>
      </c>
      <c r="P166" s="3">
        <v>2800000</v>
      </c>
      <c r="Q166" s="43"/>
      <c r="S166" s="49" t="str">
        <f t="shared" si="2"/>
        <v>0</v>
      </c>
    </row>
    <row r="167" spans="2:19" ht="18.75" customHeight="1" x14ac:dyDescent="0.2">
      <c r="B167" s="38"/>
      <c r="C167" s="7" t="s">
        <v>139</v>
      </c>
      <c r="D167" s="7" t="s">
        <v>138</v>
      </c>
      <c r="E167" s="43"/>
      <c r="F167" s="7" t="s">
        <v>89</v>
      </c>
      <c r="G167" s="7"/>
      <c r="H167" s="7" t="s">
        <v>182</v>
      </c>
      <c r="I167" s="43">
        <v>2006</v>
      </c>
      <c r="J167" s="38"/>
      <c r="K167" s="38"/>
      <c r="L167" s="38"/>
      <c r="M167" s="38"/>
      <c r="N167" s="38"/>
      <c r="O167" s="43" t="s">
        <v>25</v>
      </c>
      <c r="P167" s="3">
        <v>2800000</v>
      </c>
      <c r="Q167" s="43"/>
      <c r="S167" s="49" t="str">
        <f t="shared" si="2"/>
        <v>0</v>
      </c>
    </row>
    <row r="168" spans="2:19" ht="18.75" customHeight="1" x14ac:dyDescent="0.2">
      <c r="B168" s="38"/>
      <c r="C168" s="7" t="s">
        <v>139</v>
      </c>
      <c r="D168" s="7" t="s">
        <v>138</v>
      </c>
      <c r="E168" s="43"/>
      <c r="F168" s="7" t="s">
        <v>89</v>
      </c>
      <c r="G168" s="7"/>
      <c r="H168" s="7" t="s">
        <v>182</v>
      </c>
      <c r="I168" s="43">
        <v>2006</v>
      </c>
      <c r="J168" s="38"/>
      <c r="K168" s="38"/>
      <c r="L168" s="38"/>
      <c r="M168" s="38"/>
      <c r="N168" s="38"/>
      <c r="O168" s="43" t="s">
        <v>25</v>
      </c>
      <c r="P168" s="3">
        <v>2625000</v>
      </c>
      <c r="Q168" s="43"/>
      <c r="S168" s="49" t="str">
        <f t="shared" si="2"/>
        <v>0</v>
      </c>
    </row>
    <row r="169" spans="2:19" ht="18.75" customHeight="1" x14ac:dyDescent="0.2">
      <c r="B169" s="38"/>
      <c r="C169" s="7" t="s">
        <v>151</v>
      </c>
      <c r="D169" s="7" t="s">
        <v>150</v>
      </c>
      <c r="E169" s="43"/>
      <c r="F169" s="7" t="s">
        <v>196</v>
      </c>
      <c r="G169" s="7"/>
      <c r="H169" s="7" t="s">
        <v>106</v>
      </c>
      <c r="I169" s="43">
        <v>2006</v>
      </c>
      <c r="J169" s="38"/>
      <c r="K169" s="38"/>
      <c r="L169" s="38"/>
      <c r="M169" s="38"/>
      <c r="N169" s="38"/>
      <c r="O169" s="43" t="s">
        <v>25</v>
      </c>
      <c r="P169" s="3">
        <v>360000</v>
      </c>
      <c r="Q169" s="43"/>
      <c r="S169" s="49" t="str">
        <f t="shared" si="2"/>
        <v>0</v>
      </c>
    </row>
    <row r="170" spans="2:19" ht="18.75" customHeight="1" x14ac:dyDescent="0.2">
      <c r="B170" s="38"/>
      <c r="C170" s="7" t="s">
        <v>114</v>
      </c>
      <c r="D170" s="7" t="s">
        <v>113</v>
      </c>
      <c r="E170" s="43"/>
      <c r="F170" s="7" t="s">
        <v>197</v>
      </c>
      <c r="G170" s="7"/>
      <c r="H170" s="7" t="s">
        <v>178</v>
      </c>
      <c r="I170" s="43">
        <v>2006</v>
      </c>
      <c r="J170" s="38"/>
      <c r="K170" s="38"/>
      <c r="L170" s="38"/>
      <c r="M170" s="38"/>
      <c r="N170" s="38"/>
      <c r="O170" s="43" t="s">
        <v>25</v>
      </c>
      <c r="P170" s="3">
        <v>800000</v>
      </c>
      <c r="Q170" s="43"/>
      <c r="S170" s="49" t="str">
        <f t="shared" si="2"/>
        <v>0</v>
      </c>
    </row>
    <row r="171" spans="2:19" ht="18.75" customHeight="1" x14ac:dyDescent="0.2">
      <c r="B171" s="38"/>
      <c r="C171" s="7" t="s">
        <v>198</v>
      </c>
      <c r="D171" s="7" t="s">
        <v>116</v>
      </c>
      <c r="E171" s="43"/>
      <c r="F171" s="7" t="s">
        <v>173</v>
      </c>
      <c r="G171" s="7"/>
      <c r="H171" s="7" t="s">
        <v>106</v>
      </c>
      <c r="I171" s="43">
        <v>2006</v>
      </c>
      <c r="J171" s="38"/>
      <c r="K171" s="38"/>
      <c r="L171" s="38"/>
      <c r="M171" s="38"/>
      <c r="N171" s="38"/>
      <c r="O171" s="43" t="s">
        <v>25</v>
      </c>
      <c r="P171" s="3">
        <v>1600000</v>
      </c>
      <c r="Q171" s="43"/>
      <c r="S171" s="49" t="str">
        <f t="shared" si="2"/>
        <v>0</v>
      </c>
    </row>
    <row r="172" spans="2:19" ht="18.75" customHeight="1" x14ac:dyDescent="0.2">
      <c r="B172" s="38"/>
      <c r="C172" s="7" t="s">
        <v>200</v>
      </c>
      <c r="D172" s="7" t="s">
        <v>199</v>
      </c>
      <c r="E172" s="43"/>
      <c r="F172" s="7" t="s">
        <v>201</v>
      </c>
      <c r="G172" s="7"/>
      <c r="H172" s="7" t="s">
        <v>76</v>
      </c>
      <c r="I172" s="43">
        <v>2006</v>
      </c>
      <c r="J172" s="38"/>
      <c r="K172" s="38"/>
      <c r="L172" s="38"/>
      <c r="M172" s="38"/>
      <c r="N172" s="38"/>
      <c r="O172" s="43" t="s">
        <v>25</v>
      </c>
      <c r="P172" s="3">
        <v>1400000</v>
      </c>
      <c r="Q172" s="43"/>
      <c r="S172" s="49" t="str">
        <f t="shared" si="2"/>
        <v>0</v>
      </c>
    </row>
    <row r="173" spans="2:19" ht="30.75" customHeight="1" x14ac:dyDescent="0.2">
      <c r="B173" s="38"/>
      <c r="C173" s="7" t="s">
        <v>203</v>
      </c>
      <c r="D173" s="7" t="s">
        <v>202</v>
      </c>
      <c r="E173" s="43"/>
      <c r="F173" s="6" t="s">
        <v>205</v>
      </c>
      <c r="G173" s="7"/>
      <c r="H173" s="7" t="s">
        <v>83</v>
      </c>
      <c r="I173" s="43">
        <v>2007</v>
      </c>
      <c r="J173" s="38"/>
      <c r="K173" s="38"/>
      <c r="L173" s="38"/>
      <c r="M173" s="38"/>
      <c r="N173" s="38"/>
      <c r="O173" s="43" t="s">
        <v>25</v>
      </c>
      <c r="P173" s="3">
        <v>24200000</v>
      </c>
      <c r="Q173" s="43"/>
      <c r="S173" s="49" t="str">
        <f t="shared" si="2"/>
        <v>0</v>
      </c>
    </row>
    <row r="174" spans="2:19" ht="18" customHeight="1" x14ac:dyDescent="0.2">
      <c r="B174" s="38"/>
      <c r="C174" s="7" t="s">
        <v>207</v>
      </c>
      <c r="D174" s="7" t="s">
        <v>206</v>
      </c>
      <c r="E174" s="43"/>
      <c r="F174" s="6" t="s">
        <v>208</v>
      </c>
      <c r="G174" s="7"/>
      <c r="H174" s="7" t="s">
        <v>209</v>
      </c>
      <c r="I174" s="43">
        <v>2007</v>
      </c>
      <c r="J174" s="38"/>
      <c r="K174" s="38"/>
      <c r="L174" s="38"/>
      <c r="M174" s="38"/>
      <c r="N174" s="38"/>
      <c r="O174" s="43" t="s">
        <v>25</v>
      </c>
      <c r="P174" s="3">
        <v>7854000</v>
      </c>
      <c r="Q174" s="43"/>
      <c r="S174" s="49" t="str">
        <f t="shared" si="2"/>
        <v>0</v>
      </c>
    </row>
    <row r="175" spans="2:19" ht="18" customHeight="1" x14ac:dyDescent="0.2">
      <c r="B175" s="38"/>
      <c r="C175" s="7" t="s">
        <v>211</v>
      </c>
      <c r="D175" s="7" t="s">
        <v>210</v>
      </c>
      <c r="E175" s="43"/>
      <c r="F175" s="6" t="s">
        <v>212</v>
      </c>
      <c r="G175" s="7"/>
      <c r="H175" s="7" t="s">
        <v>130</v>
      </c>
      <c r="I175" s="43">
        <v>2007</v>
      </c>
      <c r="J175" s="38"/>
      <c r="K175" s="38"/>
      <c r="L175" s="38"/>
      <c r="M175" s="38"/>
      <c r="N175" s="38"/>
      <c r="O175" s="43" t="s">
        <v>25</v>
      </c>
      <c r="P175" s="3">
        <v>2772000</v>
      </c>
      <c r="Q175" s="43"/>
      <c r="S175" s="49" t="str">
        <f t="shared" si="2"/>
        <v>0</v>
      </c>
    </row>
    <row r="176" spans="2:19" ht="18.75" customHeight="1" x14ac:dyDescent="0.2">
      <c r="B176" s="38"/>
      <c r="C176" s="7" t="s">
        <v>214</v>
      </c>
      <c r="D176" s="7" t="s">
        <v>213</v>
      </c>
      <c r="E176" s="43"/>
      <c r="F176" s="6" t="s">
        <v>215</v>
      </c>
      <c r="G176" s="7"/>
      <c r="H176" s="7" t="s">
        <v>130</v>
      </c>
      <c r="I176" s="43">
        <v>2007</v>
      </c>
      <c r="J176" s="38"/>
      <c r="K176" s="38"/>
      <c r="L176" s="38"/>
      <c r="M176" s="38"/>
      <c r="N176" s="38"/>
      <c r="O176" s="43" t="s">
        <v>25</v>
      </c>
      <c r="P176" s="3">
        <v>11880000</v>
      </c>
      <c r="Q176" s="43"/>
      <c r="S176" s="49" t="str">
        <f t="shared" si="2"/>
        <v>0</v>
      </c>
    </row>
    <row r="177" spans="2:19" ht="48" customHeight="1" x14ac:dyDescent="0.2">
      <c r="B177" s="38"/>
      <c r="C177" s="7" t="s">
        <v>214</v>
      </c>
      <c r="D177" s="6" t="s">
        <v>216</v>
      </c>
      <c r="E177" s="43"/>
      <c r="F177" s="6" t="s">
        <v>217</v>
      </c>
      <c r="G177" s="7"/>
      <c r="H177" s="7" t="s">
        <v>94</v>
      </c>
      <c r="I177" s="43">
        <v>2007</v>
      </c>
      <c r="J177" s="38"/>
      <c r="K177" s="38"/>
      <c r="L177" s="38"/>
      <c r="M177" s="38"/>
      <c r="N177" s="38"/>
      <c r="O177" s="43" t="s">
        <v>25</v>
      </c>
      <c r="P177" s="3">
        <v>32188000</v>
      </c>
      <c r="Q177" s="43"/>
      <c r="S177" s="49" t="str">
        <f t="shared" si="2"/>
        <v>0</v>
      </c>
    </row>
    <row r="178" spans="2:19" ht="66.75" customHeight="1" x14ac:dyDescent="0.2">
      <c r="B178" s="38"/>
      <c r="C178" s="7" t="s">
        <v>214</v>
      </c>
      <c r="D178" s="6" t="s">
        <v>218</v>
      </c>
      <c r="E178" s="43"/>
      <c r="F178" s="6" t="s">
        <v>219</v>
      </c>
      <c r="G178" s="7"/>
      <c r="H178" s="7" t="s">
        <v>115</v>
      </c>
      <c r="I178" s="43">
        <v>2007</v>
      </c>
      <c r="J178" s="38"/>
      <c r="K178" s="38"/>
      <c r="L178" s="38"/>
      <c r="M178" s="38"/>
      <c r="N178" s="38"/>
      <c r="O178" s="43" t="s">
        <v>25</v>
      </c>
      <c r="P178" s="3">
        <v>19800000</v>
      </c>
      <c r="Q178" s="43"/>
      <c r="S178" s="49" t="str">
        <f t="shared" si="2"/>
        <v>0</v>
      </c>
    </row>
    <row r="179" spans="2:19" ht="27" customHeight="1" x14ac:dyDescent="0.2">
      <c r="B179" s="38"/>
      <c r="C179" s="7" t="s">
        <v>221</v>
      </c>
      <c r="D179" s="7" t="s">
        <v>220</v>
      </c>
      <c r="E179" s="43"/>
      <c r="F179" s="6" t="s">
        <v>222</v>
      </c>
      <c r="G179" s="7"/>
      <c r="H179" s="7" t="s">
        <v>83</v>
      </c>
      <c r="I179" s="43">
        <v>2007</v>
      </c>
      <c r="J179" s="38"/>
      <c r="K179" s="38"/>
      <c r="L179" s="38"/>
      <c r="M179" s="38"/>
      <c r="N179" s="38"/>
      <c r="O179" s="43" t="s">
        <v>25</v>
      </c>
      <c r="P179" s="3">
        <v>4950000</v>
      </c>
      <c r="Q179" s="43"/>
      <c r="S179" s="49" t="str">
        <f t="shared" si="2"/>
        <v>0</v>
      </c>
    </row>
    <row r="180" spans="2:19" ht="30.75" customHeight="1" x14ac:dyDescent="0.2">
      <c r="B180" s="38"/>
      <c r="C180" s="7" t="s">
        <v>224</v>
      </c>
      <c r="D180" s="7" t="s">
        <v>223</v>
      </c>
      <c r="E180" s="43"/>
      <c r="F180" s="6" t="s">
        <v>225</v>
      </c>
      <c r="G180" s="7"/>
      <c r="H180" s="7" t="s">
        <v>103</v>
      </c>
      <c r="I180" s="43">
        <v>2007</v>
      </c>
      <c r="J180" s="38"/>
      <c r="K180" s="38"/>
      <c r="L180" s="38"/>
      <c r="M180" s="38"/>
      <c r="N180" s="38"/>
      <c r="O180" s="43" t="s">
        <v>25</v>
      </c>
      <c r="P180" s="3">
        <v>6754000</v>
      </c>
      <c r="Q180" s="43"/>
      <c r="S180" s="49" t="str">
        <f t="shared" si="2"/>
        <v>0</v>
      </c>
    </row>
    <row r="181" spans="2:19" ht="18.75" customHeight="1" x14ac:dyDescent="0.2">
      <c r="B181" s="38"/>
      <c r="C181" s="7"/>
      <c r="D181" s="7" t="s">
        <v>223</v>
      </c>
      <c r="E181" s="43"/>
      <c r="F181" s="6"/>
      <c r="G181" s="7"/>
      <c r="H181" s="7"/>
      <c r="I181" s="43"/>
      <c r="J181" s="38"/>
      <c r="K181" s="38"/>
      <c r="L181" s="38"/>
      <c r="M181" s="38"/>
      <c r="N181" s="38"/>
      <c r="O181" s="43" t="s">
        <v>25</v>
      </c>
      <c r="P181" s="3"/>
      <c r="Q181" s="43"/>
      <c r="S181" s="49">
        <f t="shared" si="2"/>
        <v>0</v>
      </c>
    </row>
    <row r="182" spans="2:19" ht="18.75" customHeight="1" x14ac:dyDescent="0.2">
      <c r="B182" s="38"/>
      <c r="C182" s="7"/>
      <c r="D182" s="7" t="s">
        <v>223</v>
      </c>
      <c r="E182" s="43"/>
      <c r="F182" s="6"/>
      <c r="G182" s="7"/>
      <c r="H182" s="7"/>
      <c r="I182" s="43"/>
      <c r="J182" s="38"/>
      <c r="K182" s="38"/>
      <c r="L182" s="38"/>
      <c r="M182" s="38"/>
      <c r="N182" s="38"/>
      <c r="O182" s="43" t="s">
        <v>25</v>
      </c>
      <c r="P182" s="3"/>
      <c r="Q182" s="43"/>
      <c r="S182" s="49">
        <f t="shared" si="2"/>
        <v>0</v>
      </c>
    </row>
    <row r="183" spans="2:19" ht="18.75" customHeight="1" x14ac:dyDescent="0.2">
      <c r="B183" s="38"/>
      <c r="C183" s="7"/>
      <c r="D183" s="7" t="s">
        <v>223</v>
      </c>
      <c r="E183" s="43"/>
      <c r="F183" s="6"/>
      <c r="G183" s="7"/>
      <c r="H183" s="7"/>
      <c r="I183" s="43"/>
      <c r="J183" s="38"/>
      <c r="K183" s="38"/>
      <c r="L183" s="38"/>
      <c r="M183" s="38"/>
      <c r="N183" s="38"/>
      <c r="O183" s="43" t="s">
        <v>25</v>
      </c>
      <c r="P183" s="3"/>
      <c r="Q183" s="43"/>
      <c r="S183" s="49">
        <f t="shared" si="2"/>
        <v>0</v>
      </c>
    </row>
    <row r="184" spans="2:19" ht="18.75" customHeight="1" x14ac:dyDescent="0.2">
      <c r="B184" s="38"/>
      <c r="C184" s="7"/>
      <c r="D184" s="7" t="s">
        <v>223</v>
      </c>
      <c r="E184" s="43"/>
      <c r="F184" s="6"/>
      <c r="G184" s="7"/>
      <c r="H184" s="7"/>
      <c r="I184" s="43"/>
      <c r="J184" s="38"/>
      <c r="K184" s="38"/>
      <c r="L184" s="38"/>
      <c r="M184" s="38"/>
      <c r="N184" s="38"/>
      <c r="O184" s="43" t="s">
        <v>25</v>
      </c>
      <c r="P184" s="3"/>
      <c r="Q184" s="43"/>
      <c r="S184" s="49">
        <f t="shared" si="2"/>
        <v>0</v>
      </c>
    </row>
    <row r="185" spans="2:19" ht="27" customHeight="1" x14ac:dyDescent="0.2">
      <c r="B185" s="38"/>
      <c r="C185" s="7" t="s">
        <v>227</v>
      </c>
      <c r="D185" s="7" t="s">
        <v>226</v>
      </c>
      <c r="E185" s="43"/>
      <c r="F185" s="6" t="s">
        <v>228</v>
      </c>
      <c r="G185" s="7"/>
      <c r="H185" s="7" t="s">
        <v>72</v>
      </c>
      <c r="I185" s="43">
        <v>2007</v>
      </c>
      <c r="J185" s="38"/>
      <c r="K185" s="38"/>
      <c r="L185" s="38"/>
      <c r="M185" s="38"/>
      <c r="N185" s="38"/>
      <c r="O185" s="43" t="s">
        <v>25</v>
      </c>
      <c r="P185" s="3">
        <v>4939000</v>
      </c>
      <c r="Q185" s="43"/>
      <c r="S185" s="49" t="str">
        <f t="shared" si="2"/>
        <v>0</v>
      </c>
    </row>
    <row r="186" spans="2:19" ht="30" x14ac:dyDescent="0.2">
      <c r="B186" s="38"/>
      <c r="C186" s="7" t="s">
        <v>230</v>
      </c>
      <c r="D186" s="7" t="s">
        <v>229</v>
      </c>
      <c r="E186" s="43"/>
      <c r="F186" s="6" t="s">
        <v>231</v>
      </c>
      <c r="G186" s="7"/>
      <c r="H186" s="7" t="s">
        <v>76</v>
      </c>
      <c r="I186" s="43">
        <v>2007</v>
      </c>
      <c r="J186" s="38"/>
      <c r="K186" s="38"/>
      <c r="L186" s="38"/>
      <c r="M186" s="38"/>
      <c r="N186" s="38"/>
      <c r="O186" s="43" t="s">
        <v>25</v>
      </c>
      <c r="P186" s="3">
        <v>4972000</v>
      </c>
      <c r="Q186" s="43"/>
      <c r="S186" s="49" t="str">
        <f t="shared" si="2"/>
        <v>0</v>
      </c>
    </row>
    <row r="187" spans="2:19" ht="28.5" customHeight="1" x14ac:dyDescent="0.2">
      <c r="B187" s="38"/>
      <c r="C187" s="7" t="s">
        <v>233</v>
      </c>
      <c r="D187" s="7" t="s">
        <v>232</v>
      </c>
      <c r="E187" s="43"/>
      <c r="F187" s="6" t="s">
        <v>234</v>
      </c>
      <c r="G187" s="7"/>
      <c r="H187" s="7"/>
      <c r="I187" s="43">
        <v>2007</v>
      </c>
      <c r="J187" s="38"/>
      <c r="K187" s="38"/>
      <c r="L187" s="38"/>
      <c r="M187" s="38"/>
      <c r="N187" s="38"/>
      <c r="O187" s="43" t="s">
        <v>25</v>
      </c>
      <c r="P187" s="3">
        <v>4977500</v>
      </c>
      <c r="Q187" s="43"/>
      <c r="S187" s="49" t="str">
        <f t="shared" si="2"/>
        <v>0</v>
      </c>
    </row>
    <row r="188" spans="2:19" ht="27.75" customHeight="1" x14ac:dyDescent="0.2">
      <c r="B188" s="38"/>
      <c r="C188" s="7" t="s">
        <v>236</v>
      </c>
      <c r="D188" s="7" t="s">
        <v>235</v>
      </c>
      <c r="E188" s="43"/>
      <c r="F188" s="6" t="s">
        <v>237</v>
      </c>
      <c r="G188" s="7"/>
      <c r="H188" s="7"/>
      <c r="I188" s="43">
        <v>2007</v>
      </c>
      <c r="J188" s="38"/>
      <c r="K188" s="38"/>
      <c r="L188" s="38"/>
      <c r="M188" s="38"/>
      <c r="N188" s="38"/>
      <c r="O188" s="43" t="s">
        <v>25</v>
      </c>
      <c r="P188" s="3">
        <v>10477500</v>
      </c>
      <c r="Q188" s="43"/>
      <c r="S188" s="49" t="str">
        <f t="shared" si="2"/>
        <v>0</v>
      </c>
    </row>
    <row r="189" spans="2:19" ht="24" customHeight="1" x14ac:dyDescent="0.2">
      <c r="B189" s="38"/>
      <c r="C189" s="7" t="s">
        <v>239</v>
      </c>
      <c r="D189" s="7" t="s">
        <v>238</v>
      </c>
      <c r="E189" s="43"/>
      <c r="F189" s="6" t="s">
        <v>240</v>
      </c>
      <c r="G189" s="7"/>
      <c r="H189" s="7"/>
      <c r="I189" s="43">
        <v>2007</v>
      </c>
      <c r="J189" s="38"/>
      <c r="K189" s="38"/>
      <c r="L189" s="38"/>
      <c r="M189" s="38"/>
      <c r="N189" s="38"/>
      <c r="O189" s="43" t="s">
        <v>25</v>
      </c>
      <c r="P189" s="3">
        <v>1237000</v>
      </c>
      <c r="Q189" s="43"/>
      <c r="S189" s="49" t="str">
        <f t="shared" si="2"/>
        <v>0</v>
      </c>
    </row>
    <row r="190" spans="2:19" ht="19.5" customHeight="1" thickBot="1" x14ac:dyDescent="0.25">
      <c r="B190" s="39"/>
      <c r="C190" s="19" t="s">
        <v>242</v>
      </c>
      <c r="D190" s="19" t="s">
        <v>241</v>
      </c>
      <c r="E190" s="20"/>
      <c r="F190" s="22" t="s">
        <v>243</v>
      </c>
      <c r="G190" s="19"/>
      <c r="H190" s="19"/>
      <c r="I190" s="20">
        <v>2007</v>
      </c>
      <c r="J190" s="39"/>
      <c r="K190" s="39"/>
      <c r="L190" s="39"/>
      <c r="M190" s="39"/>
      <c r="N190" s="39"/>
      <c r="O190" s="20" t="s">
        <v>25</v>
      </c>
      <c r="P190" s="21">
        <v>17480000</v>
      </c>
      <c r="Q190" s="20"/>
      <c r="S190" s="49" t="str">
        <f t="shared" si="2"/>
        <v>0</v>
      </c>
    </row>
    <row r="191" spans="2:19" ht="30" x14ac:dyDescent="0.2">
      <c r="B191" s="38"/>
      <c r="C191" s="7" t="s">
        <v>245</v>
      </c>
      <c r="D191" s="7" t="s">
        <v>244</v>
      </c>
      <c r="E191" s="43"/>
      <c r="F191" s="6" t="s">
        <v>246</v>
      </c>
      <c r="G191" s="7"/>
      <c r="H191" s="7"/>
      <c r="I191" s="43">
        <v>2008</v>
      </c>
      <c r="J191" s="38"/>
      <c r="K191" s="38"/>
      <c r="L191" s="38"/>
      <c r="M191" s="38"/>
      <c r="N191" s="38"/>
      <c r="O191" s="43" t="s">
        <v>25</v>
      </c>
      <c r="P191" s="3">
        <v>4928000</v>
      </c>
      <c r="Q191" s="43"/>
      <c r="S191" s="49" t="str">
        <f t="shared" si="2"/>
        <v>0</v>
      </c>
    </row>
    <row r="192" spans="2:19" ht="45" x14ac:dyDescent="0.2">
      <c r="B192" s="38"/>
      <c r="C192" s="7" t="s">
        <v>248</v>
      </c>
      <c r="D192" s="7" t="s">
        <v>247</v>
      </c>
      <c r="E192" s="43"/>
      <c r="F192" s="6" t="s">
        <v>249</v>
      </c>
      <c r="G192" s="7"/>
      <c r="H192" s="7"/>
      <c r="I192" s="43">
        <v>2008</v>
      </c>
      <c r="J192" s="38"/>
      <c r="K192" s="38"/>
      <c r="L192" s="38"/>
      <c r="M192" s="38"/>
      <c r="N192" s="38"/>
      <c r="O192" s="43" t="s">
        <v>25</v>
      </c>
      <c r="P192" s="3">
        <v>7403000</v>
      </c>
      <c r="Q192" s="43"/>
      <c r="S192" s="49" t="str">
        <f t="shared" si="2"/>
        <v>0</v>
      </c>
    </row>
    <row r="193" spans="2:19" ht="30" customHeight="1" x14ac:dyDescent="0.2">
      <c r="B193" s="38"/>
      <c r="C193" s="7" t="s">
        <v>251</v>
      </c>
      <c r="D193" s="7" t="s">
        <v>250</v>
      </c>
      <c r="E193" s="43"/>
      <c r="F193" s="6" t="s">
        <v>252</v>
      </c>
      <c r="G193" s="7"/>
      <c r="H193" s="7"/>
      <c r="I193" s="43">
        <v>2008</v>
      </c>
      <c r="J193" s="38"/>
      <c r="K193" s="38"/>
      <c r="L193" s="38"/>
      <c r="M193" s="38"/>
      <c r="N193" s="38"/>
      <c r="O193" s="43" t="s">
        <v>25</v>
      </c>
      <c r="P193" s="3">
        <v>24819300</v>
      </c>
      <c r="Q193" s="43"/>
      <c r="S193" s="49" t="str">
        <f t="shared" si="2"/>
        <v>0</v>
      </c>
    </row>
    <row r="194" spans="2:19" ht="48.75" customHeight="1" x14ac:dyDescent="0.2">
      <c r="B194" s="38"/>
      <c r="C194" s="7" t="s">
        <v>253</v>
      </c>
      <c r="D194" s="7" t="s">
        <v>109</v>
      </c>
      <c r="E194" s="43"/>
      <c r="F194" s="6" t="s">
        <v>254</v>
      </c>
      <c r="G194" s="7"/>
      <c r="H194" s="7"/>
      <c r="I194" s="43">
        <v>2008</v>
      </c>
      <c r="J194" s="38"/>
      <c r="K194" s="38"/>
      <c r="L194" s="38"/>
      <c r="M194" s="38"/>
      <c r="N194" s="38"/>
      <c r="O194" s="43" t="s">
        <v>25</v>
      </c>
      <c r="P194" s="3">
        <v>3999600</v>
      </c>
      <c r="Q194" s="43"/>
      <c r="S194" s="49" t="str">
        <f t="shared" si="2"/>
        <v>0</v>
      </c>
    </row>
    <row r="195" spans="2:19" ht="18.75" customHeight="1" x14ac:dyDescent="0.2">
      <c r="B195" s="38"/>
      <c r="C195" s="7" t="s">
        <v>256</v>
      </c>
      <c r="D195" s="7" t="s">
        <v>255</v>
      </c>
      <c r="E195" s="43"/>
      <c r="F195" s="6" t="s">
        <v>257</v>
      </c>
      <c r="G195" s="7"/>
      <c r="H195" s="7"/>
      <c r="I195" s="43">
        <v>2009</v>
      </c>
      <c r="J195" s="38"/>
      <c r="K195" s="38"/>
      <c r="L195" s="38"/>
      <c r="M195" s="38"/>
      <c r="N195" s="38"/>
      <c r="O195" s="43" t="s">
        <v>25</v>
      </c>
      <c r="P195" s="3">
        <v>14987500</v>
      </c>
      <c r="Q195" s="43"/>
      <c r="S195" s="49" t="str">
        <f t="shared" si="2"/>
        <v>0</v>
      </c>
    </row>
    <row r="196" spans="2:19" ht="18.75" customHeight="1" x14ac:dyDescent="0.2">
      <c r="B196" s="38"/>
      <c r="C196" s="7" t="s">
        <v>214</v>
      </c>
      <c r="D196" s="7" t="s">
        <v>213</v>
      </c>
      <c r="E196" s="43"/>
      <c r="F196" s="6" t="s">
        <v>71</v>
      </c>
      <c r="G196" s="7"/>
      <c r="H196" s="7"/>
      <c r="I196" s="43">
        <v>2009</v>
      </c>
      <c r="J196" s="38"/>
      <c r="K196" s="38"/>
      <c r="L196" s="38"/>
      <c r="M196" s="38"/>
      <c r="N196" s="38"/>
      <c r="O196" s="43" t="s">
        <v>25</v>
      </c>
      <c r="P196" s="3">
        <v>29832000</v>
      </c>
      <c r="Q196" s="43"/>
      <c r="S196" s="49" t="str">
        <f t="shared" si="2"/>
        <v>0</v>
      </c>
    </row>
    <row r="197" spans="2:19" ht="18.75" customHeight="1" x14ac:dyDescent="0.2">
      <c r="B197" s="38"/>
      <c r="C197" s="7" t="s">
        <v>203</v>
      </c>
      <c r="D197" s="7" t="s">
        <v>202</v>
      </c>
      <c r="E197" s="43"/>
      <c r="F197" s="6" t="s">
        <v>258</v>
      </c>
      <c r="G197" s="7"/>
      <c r="H197" s="7"/>
      <c r="I197" s="43">
        <v>2009</v>
      </c>
      <c r="J197" s="38"/>
      <c r="K197" s="38"/>
      <c r="L197" s="38"/>
      <c r="M197" s="38"/>
      <c r="N197" s="38"/>
      <c r="O197" s="43" t="s">
        <v>25</v>
      </c>
      <c r="P197" s="3">
        <v>29887000</v>
      </c>
      <c r="Q197" s="43"/>
      <c r="S197" s="49" t="str">
        <f t="shared" si="2"/>
        <v>0</v>
      </c>
    </row>
    <row r="198" spans="2:19" x14ac:dyDescent="0.2">
      <c r="B198" s="38"/>
      <c r="C198" s="7" t="s">
        <v>259</v>
      </c>
      <c r="D198" s="7" t="s">
        <v>77</v>
      </c>
      <c r="E198" s="43"/>
      <c r="F198" s="6" t="s">
        <v>260</v>
      </c>
      <c r="G198" s="7"/>
      <c r="H198" s="7"/>
      <c r="I198" s="43">
        <v>2009</v>
      </c>
      <c r="J198" s="38"/>
      <c r="K198" s="38"/>
      <c r="L198" s="38"/>
      <c r="M198" s="38"/>
      <c r="N198" s="38"/>
      <c r="O198" s="43" t="s">
        <v>25</v>
      </c>
      <c r="P198" s="3">
        <v>39820000</v>
      </c>
      <c r="Q198" s="43"/>
      <c r="S198" s="49" t="str">
        <f t="shared" si="2"/>
        <v>0</v>
      </c>
    </row>
    <row r="199" spans="2:19" ht="33" customHeight="1" x14ac:dyDescent="0.2">
      <c r="B199" s="38"/>
      <c r="C199" s="7"/>
      <c r="D199" s="7" t="s">
        <v>250</v>
      </c>
      <c r="E199" s="43"/>
      <c r="F199" s="6" t="s">
        <v>261</v>
      </c>
      <c r="G199" s="7"/>
      <c r="H199" s="7" t="s">
        <v>262</v>
      </c>
      <c r="I199" s="43">
        <v>2012</v>
      </c>
      <c r="J199" s="38"/>
      <c r="K199" s="38"/>
      <c r="L199" s="38"/>
      <c r="M199" s="38"/>
      <c r="N199" s="38"/>
      <c r="O199" s="43" t="s">
        <v>25</v>
      </c>
      <c r="P199" s="3">
        <v>7300000</v>
      </c>
      <c r="Q199" s="43"/>
      <c r="S199" s="49" t="str">
        <f t="shared" si="2"/>
        <v>0</v>
      </c>
    </row>
    <row r="200" spans="2:19" ht="19.5" customHeight="1" x14ac:dyDescent="0.2">
      <c r="B200" s="38"/>
      <c r="C200" s="7"/>
      <c r="D200" s="7" t="s">
        <v>109</v>
      </c>
      <c r="E200" s="43"/>
      <c r="F200" s="6" t="s">
        <v>263</v>
      </c>
      <c r="G200" s="7"/>
      <c r="H200" s="7" t="s">
        <v>262</v>
      </c>
      <c r="I200" s="43">
        <v>2012</v>
      </c>
      <c r="J200" s="38"/>
      <c r="K200" s="38"/>
      <c r="L200" s="38"/>
      <c r="M200" s="38"/>
      <c r="N200" s="38"/>
      <c r="O200" s="43" t="s">
        <v>25</v>
      </c>
      <c r="P200" s="3">
        <v>1200000</v>
      </c>
      <c r="Q200" s="43"/>
      <c r="S200" s="49" t="str">
        <f t="shared" si="2"/>
        <v>0</v>
      </c>
    </row>
    <row r="201" spans="2:19" ht="45" x14ac:dyDescent="0.2">
      <c r="B201" s="38"/>
      <c r="C201" s="7"/>
      <c r="D201" s="7" t="s">
        <v>241</v>
      </c>
      <c r="E201" s="43"/>
      <c r="F201" s="6" t="s">
        <v>264</v>
      </c>
      <c r="G201" s="7"/>
      <c r="H201" s="7" t="s">
        <v>265</v>
      </c>
      <c r="I201" s="43">
        <v>2012</v>
      </c>
      <c r="J201" s="38"/>
      <c r="K201" s="38"/>
      <c r="L201" s="38"/>
      <c r="M201" s="38"/>
      <c r="N201" s="38"/>
      <c r="O201" s="43" t="s">
        <v>25</v>
      </c>
      <c r="P201" s="3">
        <v>8350000</v>
      </c>
      <c r="Q201" s="43"/>
      <c r="S201" s="49" t="str">
        <f t="shared" si="2"/>
        <v>0</v>
      </c>
    </row>
    <row r="202" spans="2:19" ht="31.5" customHeight="1" x14ac:dyDescent="0.2">
      <c r="B202" s="38"/>
      <c r="C202" s="7"/>
      <c r="D202" s="6" t="s">
        <v>266</v>
      </c>
      <c r="E202" s="43"/>
      <c r="F202" s="6"/>
      <c r="G202" s="7"/>
      <c r="H202" s="7"/>
      <c r="I202" s="43">
        <v>2012</v>
      </c>
      <c r="J202" s="38"/>
      <c r="K202" s="38"/>
      <c r="L202" s="38"/>
      <c r="M202" s="38"/>
      <c r="N202" s="38"/>
      <c r="O202" s="43" t="s">
        <v>25</v>
      </c>
      <c r="P202" s="3">
        <v>1150000</v>
      </c>
      <c r="Q202" s="43"/>
      <c r="S202" s="49" t="str">
        <f t="shared" si="2"/>
        <v>0</v>
      </c>
    </row>
    <row r="203" spans="2:19" ht="30" x14ac:dyDescent="0.2">
      <c r="B203" s="38"/>
      <c r="C203" s="7"/>
      <c r="D203" s="7" t="s">
        <v>202</v>
      </c>
      <c r="E203" s="43"/>
      <c r="F203" s="6" t="s">
        <v>267</v>
      </c>
      <c r="G203" s="7"/>
      <c r="H203" s="7"/>
      <c r="I203" s="43">
        <v>2012</v>
      </c>
      <c r="J203" s="38"/>
      <c r="K203" s="38"/>
      <c r="L203" s="38"/>
      <c r="M203" s="38"/>
      <c r="N203" s="38"/>
      <c r="O203" s="43" t="s">
        <v>25</v>
      </c>
      <c r="P203" s="3">
        <v>40764000</v>
      </c>
      <c r="Q203" s="43"/>
      <c r="S203" s="49" t="str">
        <f t="shared" si="2"/>
        <v>0</v>
      </c>
    </row>
    <row r="204" spans="2:19" x14ac:dyDescent="0.2">
      <c r="B204" s="38"/>
      <c r="C204" s="7"/>
      <c r="D204" s="7" t="s">
        <v>268</v>
      </c>
      <c r="E204" s="43"/>
      <c r="F204" s="6" t="s">
        <v>269</v>
      </c>
      <c r="G204" s="7"/>
      <c r="H204" s="7"/>
      <c r="I204" s="43">
        <v>2012</v>
      </c>
      <c r="J204" s="38"/>
      <c r="K204" s="38"/>
      <c r="L204" s="38"/>
      <c r="M204" s="38"/>
      <c r="N204" s="38"/>
      <c r="O204" s="43" t="s">
        <v>25</v>
      </c>
      <c r="P204" s="3">
        <v>3500000</v>
      </c>
      <c r="Q204" s="43"/>
      <c r="S204" s="49" t="str">
        <f t="shared" ref="S204:S237" si="3">IF(P204&lt;300000,P204,"0")</f>
        <v>0</v>
      </c>
    </row>
    <row r="205" spans="2:19" ht="21" customHeight="1" x14ac:dyDescent="0.2">
      <c r="B205" s="38"/>
      <c r="C205" s="7"/>
      <c r="D205" s="7" t="s">
        <v>270</v>
      </c>
      <c r="E205" s="43"/>
      <c r="F205" s="6"/>
      <c r="G205" s="7"/>
      <c r="H205" s="7"/>
      <c r="I205" s="43">
        <v>2012</v>
      </c>
      <c r="J205" s="38"/>
      <c r="K205" s="38"/>
      <c r="L205" s="38"/>
      <c r="M205" s="38"/>
      <c r="N205" s="38"/>
      <c r="O205" s="43" t="s">
        <v>25</v>
      </c>
      <c r="P205" s="3">
        <v>1000000</v>
      </c>
      <c r="Q205" s="43"/>
      <c r="S205" s="49" t="str">
        <f t="shared" si="3"/>
        <v>0</v>
      </c>
    </row>
    <row r="206" spans="2:19" ht="21" customHeight="1" x14ac:dyDescent="0.2">
      <c r="B206" s="38"/>
      <c r="C206" s="38"/>
      <c r="D206" s="7" t="s">
        <v>270</v>
      </c>
      <c r="E206" s="42"/>
      <c r="F206" s="38"/>
      <c r="G206" s="7"/>
      <c r="H206" s="38"/>
      <c r="I206" s="43">
        <v>2012</v>
      </c>
      <c r="J206" s="43"/>
      <c r="K206" s="43"/>
      <c r="L206" s="43"/>
      <c r="M206" s="43"/>
      <c r="N206" s="43"/>
      <c r="O206" s="43" t="s">
        <v>25</v>
      </c>
      <c r="P206" s="3">
        <v>1600000</v>
      </c>
      <c r="Q206" s="43"/>
      <c r="S206" s="49" t="str">
        <f t="shared" si="3"/>
        <v>0</v>
      </c>
    </row>
    <row r="207" spans="2:19" ht="21" customHeight="1" x14ac:dyDescent="0.2">
      <c r="B207" s="38"/>
      <c r="C207" s="38"/>
      <c r="D207" s="7" t="s">
        <v>359</v>
      </c>
      <c r="E207" s="32" t="s">
        <v>368</v>
      </c>
      <c r="F207" s="16" t="s">
        <v>363</v>
      </c>
      <c r="G207" s="7"/>
      <c r="H207" s="38" t="s">
        <v>367</v>
      </c>
      <c r="I207" s="43">
        <v>2013</v>
      </c>
      <c r="J207" s="43"/>
      <c r="K207" s="43"/>
      <c r="L207" s="43"/>
      <c r="M207" s="43"/>
      <c r="N207" s="43"/>
      <c r="O207" s="43" t="s">
        <v>25</v>
      </c>
      <c r="P207" s="3">
        <v>60379027.279240221</v>
      </c>
      <c r="Q207" s="43"/>
      <c r="S207" s="49" t="str">
        <f t="shared" si="3"/>
        <v>0</v>
      </c>
    </row>
    <row r="208" spans="2:19" ht="45" x14ac:dyDescent="0.2">
      <c r="B208" s="38"/>
      <c r="C208" s="38"/>
      <c r="D208" s="7" t="s">
        <v>360</v>
      </c>
      <c r="E208" s="32" t="s">
        <v>368</v>
      </c>
      <c r="F208" s="16" t="s">
        <v>364</v>
      </c>
      <c r="G208" s="7"/>
      <c r="H208" s="38" t="s">
        <v>367</v>
      </c>
      <c r="I208" s="43">
        <v>2013</v>
      </c>
      <c r="J208" s="43"/>
      <c r="K208" s="43"/>
      <c r="L208" s="43"/>
      <c r="M208" s="43"/>
      <c r="N208" s="43"/>
      <c r="O208" s="43" t="s">
        <v>25</v>
      </c>
      <c r="P208" s="3">
        <v>44252813.894961149</v>
      </c>
      <c r="Q208" s="43"/>
      <c r="S208" s="49" t="str">
        <f t="shared" si="3"/>
        <v>0</v>
      </c>
    </row>
    <row r="209" spans="2:19" x14ac:dyDescent="0.2">
      <c r="B209" s="38"/>
      <c r="C209" s="38"/>
      <c r="D209" s="7" t="s">
        <v>370</v>
      </c>
      <c r="E209" s="32" t="s">
        <v>369</v>
      </c>
      <c r="F209" s="16" t="s">
        <v>371</v>
      </c>
      <c r="G209" s="7"/>
      <c r="H209" s="38" t="s">
        <v>378</v>
      </c>
      <c r="I209" s="43">
        <v>2013</v>
      </c>
      <c r="J209" s="43"/>
      <c r="K209" s="43"/>
      <c r="L209" s="43"/>
      <c r="M209" s="43"/>
      <c r="N209" s="43"/>
      <c r="O209" s="43" t="s">
        <v>25</v>
      </c>
      <c r="P209" s="3">
        <v>10264887.486855941</v>
      </c>
      <c r="Q209" s="43"/>
      <c r="S209" s="49" t="str">
        <f t="shared" si="3"/>
        <v>0</v>
      </c>
    </row>
    <row r="210" spans="2:19" x14ac:dyDescent="0.2">
      <c r="B210" s="38"/>
      <c r="C210" s="38"/>
      <c r="D210" s="7" t="s">
        <v>361</v>
      </c>
      <c r="E210" s="32" t="s">
        <v>353</v>
      </c>
      <c r="F210" s="16" t="s">
        <v>365</v>
      </c>
      <c r="G210" s="7"/>
      <c r="H210" s="38" t="s">
        <v>367</v>
      </c>
      <c r="I210" s="43">
        <v>2013</v>
      </c>
      <c r="J210" s="43"/>
      <c r="K210" s="43"/>
      <c r="L210" s="43"/>
      <c r="M210" s="43"/>
      <c r="N210" s="43"/>
      <c r="O210" s="43" t="s">
        <v>25</v>
      </c>
      <c r="P210" s="3">
        <v>15805538.461538462</v>
      </c>
      <c r="Q210" s="43"/>
      <c r="S210" s="49" t="str">
        <f t="shared" si="3"/>
        <v>0</v>
      </c>
    </row>
    <row r="211" spans="2:19" x14ac:dyDescent="0.2">
      <c r="B211" s="38"/>
      <c r="C211" s="38"/>
      <c r="D211" s="7" t="s">
        <v>362</v>
      </c>
      <c r="E211" s="32" t="s">
        <v>369</v>
      </c>
      <c r="F211" s="16" t="s">
        <v>366</v>
      </c>
      <c r="G211" s="7"/>
      <c r="H211" s="38" t="s">
        <v>367</v>
      </c>
      <c r="I211" s="43">
        <v>2013</v>
      </c>
      <c r="J211" s="43"/>
      <c r="K211" s="43"/>
      <c r="L211" s="43"/>
      <c r="M211" s="43"/>
      <c r="N211" s="43"/>
      <c r="O211" s="54" t="s">
        <v>25</v>
      </c>
      <c r="P211" s="3">
        <v>33607461.538461536</v>
      </c>
      <c r="Q211" s="43"/>
      <c r="S211" s="49" t="str">
        <f t="shared" si="3"/>
        <v>0</v>
      </c>
    </row>
    <row r="212" spans="2:19" s="84" customFormat="1" x14ac:dyDescent="0.2">
      <c r="B212" s="79"/>
      <c r="C212" s="79"/>
      <c r="D212" s="80" t="s">
        <v>638</v>
      </c>
      <c r="E212" s="81" t="s">
        <v>353</v>
      </c>
      <c r="F212" s="79"/>
      <c r="G212" s="80"/>
      <c r="H212" s="79" t="s">
        <v>550</v>
      </c>
      <c r="I212" s="82">
        <v>2017</v>
      </c>
      <c r="J212" s="82"/>
      <c r="K212" s="82"/>
      <c r="L212" s="82"/>
      <c r="M212" s="82"/>
      <c r="N212" s="82"/>
      <c r="O212" s="82" t="s">
        <v>25</v>
      </c>
      <c r="P212" s="83">
        <v>123000</v>
      </c>
      <c r="Q212" s="82"/>
      <c r="S212" s="85">
        <f t="shared" si="3"/>
        <v>123000</v>
      </c>
    </row>
    <row r="213" spans="2:19" x14ac:dyDescent="0.2">
      <c r="B213" s="52"/>
      <c r="C213" s="52"/>
      <c r="D213" s="7"/>
      <c r="E213" s="53"/>
      <c r="F213" s="52"/>
      <c r="G213" s="7"/>
      <c r="H213" s="52"/>
      <c r="I213" s="54"/>
      <c r="J213" s="54"/>
      <c r="K213" s="54"/>
      <c r="L213" s="54"/>
      <c r="M213" s="54"/>
      <c r="N213" s="54"/>
      <c r="O213" s="54"/>
      <c r="P213" s="3"/>
      <c r="Q213" s="54"/>
    </row>
    <row r="214" spans="2:19" x14ac:dyDescent="0.2">
      <c r="B214" s="52"/>
      <c r="C214" s="52"/>
      <c r="D214" s="7"/>
      <c r="E214" s="53"/>
      <c r="F214" s="52"/>
      <c r="G214" s="7"/>
      <c r="H214" s="52"/>
      <c r="I214" s="54"/>
      <c r="J214" s="54"/>
      <c r="K214" s="54"/>
      <c r="L214" s="54"/>
      <c r="M214" s="54"/>
      <c r="N214" s="54"/>
      <c r="O214" s="54"/>
      <c r="P214" s="3"/>
      <c r="Q214" s="54"/>
    </row>
    <row r="215" spans="2:19" ht="21" customHeight="1" x14ac:dyDescent="0.2">
      <c r="B215" s="12" t="s">
        <v>271</v>
      </c>
      <c r="C215" s="7" t="s">
        <v>272</v>
      </c>
      <c r="D215" s="38"/>
      <c r="E215" s="42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2">
        <f>SUM(P216:P222)</f>
        <v>38049077.33263354</v>
      </c>
      <c r="Q215" s="38"/>
      <c r="S215" s="49" t="str">
        <f t="shared" si="3"/>
        <v>0</v>
      </c>
    </row>
    <row r="216" spans="2:19" ht="18" customHeight="1" x14ac:dyDescent="0.2">
      <c r="B216" s="38"/>
      <c r="C216" s="7" t="s">
        <v>274</v>
      </c>
      <c r="D216" s="7" t="s">
        <v>273</v>
      </c>
      <c r="E216" s="42"/>
      <c r="F216" s="7" t="s">
        <v>79</v>
      </c>
      <c r="G216" s="38"/>
      <c r="H216" s="7" t="s">
        <v>76</v>
      </c>
      <c r="I216" s="43" t="s">
        <v>275</v>
      </c>
      <c r="J216" s="38"/>
      <c r="K216" s="38"/>
      <c r="L216" s="38"/>
      <c r="M216" s="38"/>
      <c r="N216" s="38"/>
      <c r="O216" s="43" t="s">
        <v>25</v>
      </c>
      <c r="P216" s="3">
        <v>260000</v>
      </c>
      <c r="Q216" s="43"/>
      <c r="R216" t="s">
        <v>384</v>
      </c>
      <c r="S216" s="49">
        <f t="shared" si="3"/>
        <v>260000</v>
      </c>
    </row>
    <row r="217" spans="2:19" ht="18" customHeight="1" x14ac:dyDescent="0.2">
      <c r="B217" s="38"/>
      <c r="C217" s="7" t="s">
        <v>277</v>
      </c>
      <c r="D217" s="7" t="s">
        <v>276</v>
      </c>
      <c r="E217" s="42"/>
      <c r="F217" s="7" t="s">
        <v>278</v>
      </c>
      <c r="G217" s="38"/>
      <c r="H217" s="7" t="s">
        <v>76</v>
      </c>
      <c r="I217" s="43">
        <v>2006</v>
      </c>
      <c r="J217" s="38"/>
      <c r="K217" s="38"/>
      <c r="L217" s="38"/>
      <c r="M217" s="38"/>
      <c r="N217" s="38"/>
      <c r="O217" s="43" t="s">
        <v>25</v>
      </c>
      <c r="P217" s="3">
        <v>262500</v>
      </c>
      <c r="Q217" s="43"/>
      <c r="R217" t="s">
        <v>384</v>
      </c>
      <c r="S217" s="49">
        <f t="shared" si="3"/>
        <v>262500</v>
      </c>
    </row>
    <row r="218" spans="2:19" ht="18" customHeight="1" x14ac:dyDescent="0.2">
      <c r="B218" s="38"/>
      <c r="C218" s="7" t="s">
        <v>214</v>
      </c>
      <c r="D218" s="7" t="s">
        <v>279</v>
      </c>
      <c r="E218" s="42"/>
      <c r="F218" s="7" t="s">
        <v>280</v>
      </c>
      <c r="G218" s="38"/>
      <c r="H218" s="7"/>
      <c r="I218" s="43">
        <v>2007</v>
      </c>
      <c r="J218" s="38"/>
      <c r="K218" s="38"/>
      <c r="L218" s="38"/>
      <c r="M218" s="38"/>
      <c r="N218" s="38"/>
      <c r="O218" s="43" t="s">
        <v>25</v>
      </c>
      <c r="P218" s="3">
        <v>5000000</v>
      </c>
      <c r="Q218" s="43"/>
      <c r="S218" s="49" t="str">
        <f t="shared" si="3"/>
        <v>0</v>
      </c>
    </row>
    <row r="219" spans="2:19" ht="18" customHeight="1" x14ac:dyDescent="0.2">
      <c r="B219" s="38"/>
      <c r="C219" s="7" t="s">
        <v>282</v>
      </c>
      <c r="D219" s="7" t="s">
        <v>281</v>
      </c>
      <c r="E219" s="42"/>
      <c r="F219" s="7" t="s">
        <v>283</v>
      </c>
      <c r="G219" s="38"/>
      <c r="H219" s="38"/>
      <c r="I219" s="43">
        <v>2008</v>
      </c>
      <c r="J219" s="38"/>
      <c r="K219" s="38"/>
      <c r="L219" s="38"/>
      <c r="M219" s="38"/>
      <c r="N219" s="38"/>
      <c r="O219" s="43" t="s">
        <v>25</v>
      </c>
      <c r="P219" s="3">
        <v>9500000</v>
      </c>
      <c r="Q219" s="43"/>
      <c r="S219" s="49" t="str">
        <f t="shared" si="3"/>
        <v>0</v>
      </c>
    </row>
    <row r="220" spans="2:19" ht="18" customHeight="1" x14ac:dyDescent="0.2">
      <c r="B220" s="38"/>
      <c r="C220" s="7"/>
      <c r="D220" s="7" t="s">
        <v>372</v>
      </c>
      <c r="E220" s="33" t="s">
        <v>353</v>
      </c>
      <c r="F220" s="7" t="s">
        <v>375</v>
      </c>
      <c r="G220" s="38"/>
      <c r="H220" s="38" t="s">
        <v>367</v>
      </c>
      <c r="I220" s="43">
        <v>2013</v>
      </c>
      <c r="J220" s="38"/>
      <c r="K220" s="38"/>
      <c r="L220" s="38"/>
      <c r="M220" s="38"/>
      <c r="N220" s="38"/>
      <c r="O220" s="43" t="s">
        <v>25</v>
      </c>
      <c r="P220" s="3">
        <v>5142158.8257986298</v>
      </c>
      <c r="Q220" s="43"/>
      <c r="S220" s="49" t="str">
        <f t="shared" si="3"/>
        <v>0</v>
      </c>
    </row>
    <row r="221" spans="2:19" ht="18" customHeight="1" x14ac:dyDescent="0.2">
      <c r="B221" s="38"/>
      <c r="C221" s="7"/>
      <c r="D221" s="7" t="s">
        <v>373</v>
      </c>
      <c r="E221" s="33" t="s">
        <v>353</v>
      </c>
      <c r="F221" s="7" t="s">
        <v>376</v>
      </c>
      <c r="G221" s="38"/>
      <c r="H221" s="38" t="s">
        <v>367</v>
      </c>
      <c r="I221" s="43">
        <v>2013</v>
      </c>
      <c r="J221" s="38"/>
      <c r="K221" s="38"/>
      <c r="L221" s="38"/>
      <c r="M221" s="38"/>
      <c r="N221" s="38"/>
      <c r="O221" s="43" t="s">
        <v>25</v>
      </c>
      <c r="P221" s="3">
        <v>8636975.8149316516</v>
      </c>
      <c r="Q221" s="43"/>
      <c r="S221" s="49" t="str">
        <f t="shared" si="3"/>
        <v>0</v>
      </c>
    </row>
    <row r="222" spans="2:19" ht="18" customHeight="1" x14ac:dyDescent="0.2">
      <c r="B222" s="38"/>
      <c r="C222" s="7"/>
      <c r="D222" s="7" t="s">
        <v>374</v>
      </c>
      <c r="E222" s="33" t="s">
        <v>353</v>
      </c>
      <c r="F222" s="7" t="s">
        <v>377</v>
      </c>
      <c r="G222" s="38"/>
      <c r="H222" s="38" t="s">
        <v>367</v>
      </c>
      <c r="I222" s="43">
        <v>2013</v>
      </c>
      <c r="J222" s="38"/>
      <c r="K222" s="38"/>
      <c r="L222" s="38"/>
      <c r="M222" s="38"/>
      <c r="N222" s="38"/>
      <c r="O222" s="43" t="s">
        <v>25</v>
      </c>
      <c r="P222" s="3">
        <v>9247442.6919032596</v>
      </c>
      <c r="Q222" s="43"/>
      <c r="S222" s="49" t="str">
        <f t="shared" si="3"/>
        <v>0</v>
      </c>
    </row>
    <row r="223" spans="2:19" ht="12.75" customHeight="1" x14ac:dyDescent="0.2">
      <c r="B223" s="38"/>
      <c r="C223" s="7"/>
      <c r="D223" s="7"/>
      <c r="E223" s="42"/>
      <c r="F223" s="7"/>
      <c r="G223" s="38"/>
      <c r="H223" s="38"/>
      <c r="I223" s="43"/>
      <c r="J223" s="38"/>
      <c r="K223" s="38"/>
      <c r="L223" s="38"/>
      <c r="M223" s="38"/>
      <c r="N223" s="38"/>
      <c r="O223" s="43"/>
      <c r="P223" s="3"/>
      <c r="Q223" s="43"/>
      <c r="S223" s="49">
        <f t="shared" si="3"/>
        <v>0</v>
      </c>
    </row>
    <row r="224" spans="2:19" x14ac:dyDescent="0.2">
      <c r="B224" s="38"/>
      <c r="C224" s="7"/>
      <c r="D224" s="7"/>
      <c r="E224" s="42"/>
      <c r="F224" s="7"/>
      <c r="G224" s="38"/>
      <c r="H224" s="38"/>
      <c r="I224" s="43"/>
      <c r="J224" s="38"/>
      <c r="K224" s="38"/>
      <c r="L224" s="38"/>
      <c r="M224" s="38"/>
      <c r="N224" s="38"/>
      <c r="O224" s="43"/>
      <c r="P224" s="3"/>
      <c r="Q224" s="43"/>
      <c r="S224" s="49">
        <f t="shared" si="3"/>
        <v>0</v>
      </c>
    </row>
    <row r="225" spans="2:19" ht="21" customHeight="1" x14ac:dyDescent="0.2">
      <c r="B225" s="12" t="s">
        <v>284</v>
      </c>
      <c r="C225" s="7" t="s">
        <v>285</v>
      </c>
      <c r="D225" s="38"/>
      <c r="E225" s="42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2">
        <f>SUM(P226:P227)</f>
        <v>4000000</v>
      </c>
      <c r="Q225" s="38"/>
      <c r="S225" s="49" t="str">
        <f t="shared" si="3"/>
        <v>0</v>
      </c>
    </row>
    <row r="226" spans="2:19" ht="33" customHeight="1" x14ac:dyDescent="0.2">
      <c r="B226" s="12"/>
      <c r="C226" s="7" t="s">
        <v>214</v>
      </c>
      <c r="D226" s="6" t="s">
        <v>286</v>
      </c>
      <c r="E226" s="13" t="s">
        <v>204</v>
      </c>
      <c r="F226" s="38"/>
      <c r="G226" s="38"/>
      <c r="H226" s="38"/>
      <c r="I226" s="43">
        <v>2007</v>
      </c>
      <c r="J226" s="38"/>
      <c r="K226" s="38"/>
      <c r="L226" s="38"/>
      <c r="M226" s="38"/>
      <c r="N226" s="38"/>
      <c r="O226" s="43" t="s">
        <v>25</v>
      </c>
      <c r="P226" s="3">
        <v>1500000</v>
      </c>
      <c r="Q226" s="43"/>
      <c r="S226" s="49" t="str">
        <f t="shared" si="3"/>
        <v>0</v>
      </c>
    </row>
    <row r="227" spans="2:19" ht="22.5" customHeight="1" x14ac:dyDescent="0.2">
      <c r="B227" s="12"/>
      <c r="C227" s="7" t="s">
        <v>214</v>
      </c>
      <c r="D227" s="7" t="s">
        <v>287</v>
      </c>
      <c r="E227" s="13" t="s">
        <v>204</v>
      </c>
      <c r="F227" s="38"/>
      <c r="G227" s="38"/>
      <c r="H227" s="38"/>
      <c r="I227" s="43">
        <v>2007</v>
      </c>
      <c r="J227" s="38"/>
      <c r="K227" s="38"/>
      <c r="L227" s="38"/>
      <c r="M227" s="38"/>
      <c r="N227" s="38"/>
      <c r="O227" s="43" t="s">
        <v>25</v>
      </c>
      <c r="P227" s="3">
        <v>2500000</v>
      </c>
      <c r="Q227" s="43"/>
      <c r="S227" s="49" t="str">
        <f t="shared" si="3"/>
        <v>0</v>
      </c>
    </row>
    <row r="228" spans="2:19" ht="14.25" customHeight="1" x14ac:dyDescent="0.2">
      <c r="B228" s="12"/>
      <c r="C228" s="7"/>
      <c r="D228" s="7"/>
      <c r="E228" s="13"/>
      <c r="F228" s="38"/>
      <c r="G228" s="38"/>
      <c r="H228" s="38"/>
      <c r="I228" s="43"/>
      <c r="J228" s="38"/>
      <c r="K228" s="38"/>
      <c r="L228" s="38"/>
      <c r="M228" s="38"/>
      <c r="N228" s="38"/>
      <c r="O228" s="43"/>
      <c r="P228" s="3"/>
      <c r="Q228" s="43"/>
      <c r="S228" s="49">
        <f t="shared" si="3"/>
        <v>0</v>
      </c>
    </row>
    <row r="229" spans="2:19" x14ac:dyDescent="0.2">
      <c r="B229" s="12"/>
      <c r="C229" s="7"/>
      <c r="D229" s="7"/>
      <c r="E229" s="13"/>
      <c r="F229" s="38"/>
      <c r="G229" s="38"/>
      <c r="H229" s="38"/>
      <c r="I229" s="43"/>
      <c r="J229" s="38"/>
      <c r="K229" s="38"/>
      <c r="L229" s="38"/>
      <c r="M229" s="38"/>
      <c r="N229" s="38"/>
      <c r="O229" s="43"/>
      <c r="P229" s="3"/>
      <c r="Q229" s="43"/>
      <c r="S229" s="49">
        <f t="shared" si="3"/>
        <v>0</v>
      </c>
    </row>
    <row r="230" spans="2:19" ht="20.25" customHeight="1" thickBot="1" x14ac:dyDescent="0.25">
      <c r="B230" s="31" t="s">
        <v>288</v>
      </c>
      <c r="C230" s="19" t="s">
        <v>289</v>
      </c>
      <c r="D230" s="39" t="s">
        <v>11</v>
      </c>
      <c r="E230" s="8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4">
        <v>0</v>
      </c>
      <c r="Q230" s="39"/>
      <c r="S230" s="49">
        <f t="shared" si="3"/>
        <v>0</v>
      </c>
    </row>
    <row r="231" spans="2:19" x14ac:dyDescent="0.2">
      <c r="B231" s="12"/>
      <c r="C231" s="7"/>
      <c r="D231" s="38"/>
      <c r="E231" s="42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2"/>
      <c r="Q231" s="38"/>
      <c r="S231" s="49">
        <f t="shared" si="3"/>
        <v>0</v>
      </c>
    </row>
    <row r="232" spans="2:19" x14ac:dyDescent="0.2">
      <c r="B232" s="38"/>
      <c r="C232" s="38"/>
      <c r="D232" s="38"/>
      <c r="E232" s="42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2"/>
      <c r="Q232" s="38"/>
      <c r="S232" s="49">
        <f t="shared" si="3"/>
        <v>0</v>
      </c>
    </row>
    <row r="233" spans="2:19" ht="20.25" customHeight="1" x14ac:dyDescent="0.2">
      <c r="B233" s="12" t="s">
        <v>290</v>
      </c>
      <c r="C233" s="7" t="s">
        <v>291</v>
      </c>
      <c r="D233" s="38" t="s">
        <v>11</v>
      </c>
      <c r="E233" s="42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2">
        <v>0</v>
      </c>
      <c r="Q233" s="38"/>
      <c r="S233" s="49">
        <f t="shared" si="3"/>
        <v>0</v>
      </c>
    </row>
    <row r="234" spans="2:19" x14ac:dyDescent="0.2">
      <c r="B234" s="12"/>
      <c r="C234" s="7"/>
      <c r="D234" s="38"/>
      <c r="E234" s="42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2"/>
      <c r="Q234" s="38"/>
      <c r="S234" s="49">
        <f t="shared" si="3"/>
        <v>0</v>
      </c>
    </row>
    <row r="235" spans="2:19" x14ac:dyDescent="0.2">
      <c r="B235" s="38"/>
      <c r="C235" s="38"/>
      <c r="D235" s="38"/>
      <c r="E235" s="42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2"/>
      <c r="Q235" s="38"/>
      <c r="S235" s="49">
        <f t="shared" si="3"/>
        <v>0</v>
      </c>
    </row>
    <row r="236" spans="2:19" ht="21" customHeight="1" x14ac:dyDescent="0.2">
      <c r="B236" s="12" t="s">
        <v>292</v>
      </c>
      <c r="C236" s="7" t="s">
        <v>293</v>
      </c>
      <c r="D236" s="38" t="s">
        <v>11</v>
      </c>
      <c r="E236" s="42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2"/>
      <c r="Q236" s="38"/>
      <c r="S236" s="49">
        <f t="shared" si="3"/>
        <v>0</v>
      </c>
    </row>
    <row r="237" spans="2:19" ht="16" thickBot="1" x14ac:dyDescent="0.25"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4"/>
      <c r="Q237" s="39"/>
      <c r="S237" s="49">
        <f t="shared" si="3"/>
        <v>0</v>
      </c>
    </row>
    <row r="238" spans="2:19" x14ac:dyDescent="0.2"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5"/>
      <c r="Q238" s="48"/>
    </row>
    <row r="239" spans="2:19" x14ac:dyDescent="0.2">
      <c r="B239" s="35"/>
      <c r="C239" s="10"/>
      <c r="D239" s="10"/>
      <c r="E239" s="10"/>
      <c r="F239" s="10"/>
      <c r="G239" s="10"/>
      <c r="H239" s="10"/>
      <c r="I239" s="36"/>
      <c r="J239" s="14"/>
      <c r="K239" s="10"/>
      <c r="L239" s="18"/>
      <c r="M239" s="18"/>
      <c r="N239" s="17"/>
      <c r="O239" s="35"/>
      <c r="P239" s="827"/>
      <c r="Q239" s="827"/>
    </row>
    <row r="240" spans="2:19" x14ac:dyDescent="0.2">
      <c r="B240" s="35"/>
      <c r="C240" s="835" t="s">
        <v>328</v>
      </c>
      <c r="D240" s="835"/>
      <c r="E240" s="835"/>
      <c r="F240" s="835"/>
      <c r="G240" s="23"/>
      <c r="H240" s="23"/>
      <c r="I240" s="24"/>
      <c r="J240" s="836" t="s">
        <v>380</v>
      </c>
      <c r="K240" s="837"/>
      <c r="L240" s="837"/>
      <c r="M240" s="837"/>
      <c r="N240" s="837"/>
      <c r="O240" s="837"/>
      <c r="P240" s="827"/>
      <c r="Q240" s="827"/>
    </row>
    <row r="241" spans="2:17" x14ac:dyDescent="0.2">
      <c r="B241" s="35"/>
      <c r="C241" s="835" t="s">
        <v>329</v>
      </c>
      <c r="D241" s="835"/>
      <c r="E241" s="835"/>
      <c r="F241" s="835"/>
      <c r="G241" s="23"/>
      <c r="H241" s="44"/>
      <c r="I241" s="24"/>
      <c r="P241" s="35"/>
      <c r="Q241" s="35"/>
    </row>
    <row r="242" spans="2:17" x14ac:dyDescent="0.2">
      <c r="B242" s="35"/>
      <c r="C242" s="835" t="s">
        <v>330</v>
      </c>
      <c r="D242" s="835"/>
      <c r="E242" s="835"/>
      <c r="F242" s="835"/>
      <c r="G242" s="23"/>
      <c r="H242" s="25"/>
      <c r="I242" s="24"/>
      <c r="J242" s="835" t="s">
        <v>36</v>
      </c>
      <c r="K242" s="835"/>
      <c r="L242" s="835"/>
      <c r="M242" s="835"/>
      <c r="N242" s="835"/>
      <c r="O242" s="835"/>
      <c r="P242" s="35"/>
      <c r="Q242" s="35"/>
    </row>
    <row r="243" spans="2:17" x14ac:dyDescent="0.2">
      <c r="B243" s="35"/>
      <c r="C243" s="25"/>
      <c r="D243" s="44"/>
      <c r="E243" s="44"/>
      <c r="F243" s="44"/>
      <c r="G243" s="44"/>
      <c r="H243" s="25"/>
      <c r="I243" s="1"/>
      <c r="J243" s="34"/>
      <c r="K243" s="34"/>
      <c r="L243" s="34"/>
      <c r="M243" s="34"/>
      <c r="N243" s="28"/>
      <c r="O243" s="35"/>
      <c r="P243" s="827"/>
      <c r="Q243" s="827"/>
    </row>
    <row r="244" spans="2:17" x14ac:dyDescent="0.2">
      <c r="B244" s="35"/>
      <c r="C244" s="27"/>
      <c r="D244" s="23"/>
      <c r="E244" s="23"/>
      <c r="F244" s="23"/>
      <c r="G244" s="23"/>
      <c r="H244" s="27"/>
      <c r="I244" s="1"/>
      <c r="J244" s="25"/>
      <c r="K244" s="25"/>
      <c r="L244" s="25"/>
      <c r="M244" s="26"/>
      <c r="N244" s="26"/>
      <c r="O244" s="11"/>
      <c r="P244" s="827"/>
      <c r="Q244" s="827"/>
    </row>
    <row r="245" spans="2:17" x14ac:dyDescent="0.2">
      <c r="B245" s="35"/>
      <c r="C245" s="23"/>
      <c r="D245" s="25"/>
      <c r="E245" s="25"/>
      <c r="F245" s="25"/>
      <c r="G245" s="25"/>
      <c r="H245" s="23"/>
      <c r="I245" s="1"/>
      <c r="J245" s="838"/>
      <c r="K245" s="838"/>
      <c r="L245" s="838"/>
      <c r="M245" s="838"/>
      <c r="N245" s="27"/>
      <c r="O245" s="10"/>
      <c r="P245" s="35"/>
      <c r="Q245" s="35"/>
    </row>
    <row r="246" spans="2:17" x14ac:dyDescent="0.2">
      <c r="C246" s="838" t="s">
        <v>382</v>
      </c>
      <c r="D246" s="838"/>
      <c r="E246" s="838"/>
      <c r="F246" s="838"/>
      <c r="G246" s="27"/>
      <c r="H246" s="29"/>
      <c r="I246" s="29"/>
      <c r="J246" s="838" t="s">
        <v>331</v>
      </c>
      <c r="K246" s="838"/>
      <c r="L246" s="838"/>
      <c r="M246" s="838"/>
      <c r="N246" s="838"/>
      <c r="O246" s="838"/>
    </row>
    <row r="247" spans="2:17" x14ac:dyDescent="0.2">
      <c r="C247" s="834" t="s">
        <v>383</v>
      </c>
      <c r="D247" s="835"/>
      <c r="E247" s="835"/>
      <c r="F247" s="835"/>
      <c r="G247" s="23"/>
      <c r="H247" s="29"/>
      <c r="I247" s="29"/>
      <c r="J247" s="835" t="s">
        <v>332</v>
      </c>
      <c r="K247" s="835"/>
      <c r="L247" s="835"/>
      <c r="M247" s="835"/>
      <c r="N247" s="835"/>
      <c r="O247" s="835"/>
    </row>
  </sheetData>
  <autoFilter ref="B9:S237" xr:uid="{00000000-0009-0000-0000-000010000000}"/>
  <mergeCells count="20">
    <mergeCell ref="C247:F247"/>
    <mergeCell ref="J247:O247"/>
    <mergeCell ref="P239:Q239"/>
    <mergeCell ref="C240:F240"/>
    <mergeCell ref="J240:O240"/>
    <mergeCell ref="P240:Q240"/>
    <mergeCell ref="C241:F241"/>
    <mergeCell ref="C242:F242"/>
    <mergeCell ref="J242:O242"/>
    <mergeCell ref="P243:Q243"/>
    <mergeCell ref="P244:Q244"/>
    <mergeCell ref="J245:M245"/>
    <mergeCell ref="C246:F246"/>
    <mergeCell ref="J246:O246"/>
    <mergeCell ref="B1:Q1"/>
    <mergeCell ref="B2:Q2"/>
    <mergeCell ref="P4:Q4"/>
    <mergeCell ref="B6:B8"/>
    <mergeCell ref="J6:N6"/>
    <mergeCell ref="Q6:Q8"/>
  </mergeCells>
  <printOptions horizontalCentered="1"/>
  <pageMargins left="0.7" right="0.7" top="0.75" bottom="0.75" header="0.3" footer="0.3"/>
  <pageSetup paperSize="258" scale="60" orientation="landscape" r:id="rId1"/>
  <headerFooter>
    <oddFooter>&amp;RPage &amp;P of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G14:G16"/>
  <sheetViews>
    <sheetView workbookViewId="0">
      <selection activeCell="I1" sqref="I1"/>
    </sheetView>
  </sheetViews>
  <sheetFormatPr baseColWidth="10" defaultColWidth="8.83203125" defaultRowHeight="15" x14ac:dyDescent="0.2"/>
  <cols>
    <col min="7" max="7" width="19.6640625" customWidth="1"/>
  </cols>
  <sheetData>
    <row r="14" spans="7:7" x14ac:dyDescent="0.2">
      <c r="G14" s="50"/>
    </row>
    <row r="16" spans="7:7" x14ac:dyDescent="0.2">
      <c r="G16" s="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0"/>
  <sheetViews>
    <sheetView view="pageBreakPreview" topLeftCell="C31" zoomScale="90" zoomScaleNormal="85" zoomScaleSheetLayoutView="90" workbookViewId="0">
      <selection activeCell="D40" sqref="D40"/>
    </sheetView>
  </sheetViews>
  <sheetFormatPr baseColWidth="10" defaultColWidth="8.83203125" defaultRowHeight="15" x14ac:dyDescent="0.2"/>
  <cols>
    <col min="1" max="1" width="6.6640625" style="434" customWidth="1"/>
    <col min="2" max="2" width="50.1640625" style="434" customWidth="1"/>
    <col min="3" max="3" width="18.1640625" style="434" bestFit="1" customWidth="1"/>
    <col min="4" max="4" width="11.6640625" style="434" customWidth="1"/>
    <col min="5" max="5" width="8.83203125" style="434"/>
    <col min="6" max="6" width="13" style="434" customWidth="1"/>
    <col min="7" max="7" width="31.5" style="434" customWidth="1"/>
    <col min="8" max="8" width="15.5" style="434" customWidth="1"/>
    <col min="9" max="9" width="14" style="434" customWidth="1"/>
    <col min="10" max="10" width="10.6640625" style="434" customWidth="1"/>
    <col min="11" max="11" width="28.6640625" style="434" customWidth="1"/>
    <col min="12" max="12" width="14" style="434" customWidth="1"/>
    <col min="13" max="13" width="18.6640625" style="434" customWidth="1"/>
    <col min="14" max="14" width="9.83203125" style="434" customWidth="1"/>
    <col min="15" max="15" width="15.33203125" style="318" bestFit="1" customWidth="1"/>
    <col min="16" max="16384" width="8.83203125" style="318"/>
  </cols>
  <sheetData>
    <row r="1" spans="1:15" s="86" customFormat="1" ht="25" x14ac:dyDescent="0.15">
      <c r="A1" s="636" t="s">
        <v>924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</row>
    <row r="2" spans="1:15" s="86" customFormat="1" ht="25" x14ac:dyDescent="0.15">
      <c r="A2" s="636" t="s">
        <v>755</v>
      </c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</row>
    <row r="3" spans="1:15" s="86" customFormat="1" ht="14" x14ac:dyDescent="0.15">
      <c r="A3" s="510"/>
      <c r="B3" s="510"/>
      <c r="C3" s="510"/>
      <c r="D3" s="510"/>
      <c r="E3" s="512"/>
      <c r="F3" s="512"/>
      <c r="G3" s="512"/>
      <c r="H3" s="512"/>
      <c r="I3" s="510"/>
      <c r="J3" s="510"/>
      <c r="K3" s="510"/>
      <c r="L3" s="510"/>
      <c r="M3" s="510"/>
      <c r="N3" s="510" t="s">
        <v>294</v>
      </c>
    </row>
    <row r="4" spans="1:15" s="86" customFormat="1" ht="14" x14ac:dyDescent="0.15">
      <c r="A4" s="510"/>
      <c r="B4" s="510"/>
      <c r="C4" s="510"/>
      <c r="D4" s="510"/>
      <c r="E4" s="512"/>
      <c r="F4" s="512"/>
      <c r="G4" s="512"/>
      <c r="H4" s="512"/>
      <c r="I4" s="510"/>
      <c r="J4" s="510"/>
      <c r="K4" s="510"/>
      <c r="L4" s="510"/>
      <c r="M4" s="510"/>
      <c r="N4" s="510"/>
    </row>
    <row r="5" spans="1:15" s="86" customFormat="1" thickBot="1" x14ac:dyDescent="0.2">
      <c r="A5" s="510"/>
      <c r="B5" s="637" t="s">
        <v>379</v>
      </c>
      <c r="C5" s="637"/>
      <c r="D5" s="637"/>
      <c r="E5" s="637"/>
      <c r="F5" s="637"/>
      <c r="G5" s="637"/>
      <c r="H5" s="637"/>
      <c r="I5" s="637"/>
      <c r="J5" s="510"/>
      <c r="K5" s="510"/>
      <c r="L5" s="637" t="s">
        <v>294</v>
      </c>
      <c r="M5" s="637"/>
      <c r="N5" s="637"/>
    </row>
    <row r="6" spans="1:15" s="86" customFormat="1" ht="15" customHeight="1" thickTop="1" x14ac:dyDescent="0.15">
      <c r="A6" s="638" t="s">
        <v>340</v>
      </c>
      <c r="B6" s="641" t="s">
        <v>903</v>
      </c>
      <c r="C6" s="623" t="s">
        <v>742</v>
      </c>
      <c r="D6" s="623"/>
      <c r="E6" s="623" t="s">
        <v>907</v>
      </c>
      <c r="F6" s="641" t="s">
        <v>746</v>
      </c>
      <c r="G6" s="641" t="s">
        <v>905</v>
      </c>
      <c r="H6" s="623" t="s">
        <v>748</v>
      </c>
      <c r="I6" s="623"/>
      <c r="J6" s="623"/>
      <c r="K6" s="623" t="s">
        <v>752</v>
      </c>
      <c r="L6" s="623" t="s">
        <v>908</v>
      </c>
      <c r="M6" s="626" t="s">
        <v>753</v>
      </c>
      <c r="N6" s="629" t="s">
        <v>754</v>
      </c>
    </row>
    <row r="7" spans="1:15" s="86" customFormat="1" ht="15.75" customHeight="1" x14ac:dyDescent="0.15">
      <c r="A7" s="639"/>
      <c r="B7" s="634"/>
      <c r="C7" s="624" t="s">
        <v>743</v>
      </c>
      <c r="D7" s="624" t="s">
        <v>744</v>
      </c>
      <c r="E7" s="624"/>
      <c r="F7" s="634"/>
      <c r="G7" s="634"/>
      <c r="H7" s="634" t="s">
        <v>749</v>
      </c>
      <c r="I7" s="624" t="s">
        <v>750</v>
      </c>
      <c r="J7" s="624"/>
      <c r="K7" s="624"/>
      <c r="L7" s="624"/>
      <c r="M7" s="627"/>
      <c r="N7" s="630"/>
    </row>
    <row r="8" spans="1:15" s="86" customFormat="1" ht="15.75" customHeight="1" thickBot="1" x14ac:dyDescent="0.2">
      <c r="A8" s="640"/>
      <c r="B8" s="635"/>
      <c r="C8" s="625"/>
      <c r="D8" s="625"/>
      <c r="E8" s="625"/>
      <c r="F8" s="635"/>
      <c r="G8" s="635"/>
      <c r="H8" s="635"/>
      <c r="I8" s="511" t="s">
        <v>751</v>
      </c>
      <c r="J8" s="511" t="s">
        <v>742</v>
      </c>
      <c r="K8" s="625"/>
      <c r="L8" s="625"/>
      <c r="M8" s="628"/>
      <c r="N8" s="631"/>
    </row>
    <row r="9" spans="1:15" s="86" customFormat="1" thickBot="1" x14ac:dyDescent="0.2">
      <c r="A9" s="381">
        <v>1</v>
      </c>
      <c r="B9" s="382">
        <v>2</v>
      </c>
      <c r="C9" s="382">
        <v>3</v>
      </c>
      <c r="D9" s="382">
        <v>4</v>
      </c>
      <c r="E9" s="382">
        <v>5</v>
      </c>
      <c r="F9" s="382">
        <v>6</v>
      </c>
      <c r="G9" s="383">
        <v>7</v>
      </c>
      <c r="H9" s="383">
        <v>8</v>
      </c>
      <c r="I9" s="382">
        <v>9</v>
      </c>
      <c r="J9" s="382">
        <v>10</v>
      </c>
      <c r="K9" s="382">
        <v>11</v>
      </c>
      <c r="L9" s="382">
        <v>12</v>
      </c>
      <c r="M9" s="384">
        <v>13</v>
      </c>
      <c r="N9" s="385">
        <v>14</v>
      </c>
    </row>
    <row r="10" spans="1:15" s="86" customFormat="1" thickTop="1" x14ac:dyDescent="0.15">
      <c r="A10" s="386"/>
      <c r="B10" s="387"/>
      <c r="C10" s="387"/>
      <c r="D10" s="387"/>
      <c r="E10" s="388"/>
      <c r="F10" s="388"/>
      <c r="G10" s="388"/>
      <c r="H10" s="388"/>
      <c r="I10" s="387"/>
      <c r="J10" s="387"/>
      <c r="K10" s="387"/>
      <c r="L10" s="387"/>
      <c r="M10" s="387"/>
      <c r="N10" s="389"/>
    </row>
    <row r="11" spans="1:15" s="86" customFormat="1" ht="22.5" customHeight="1" x14ac:dyDescent="0.15">
      <c r="A11" s="390">
        <v>1</v>
      </c>
      <c r="B11" s="391" t="s">
        <v>8</v>
      </c>
      <c r="C11" s="391"/>
      <c r="D11" s="391" t="s">
        <v>294</v>
      </c>
      <c r="E11" s="392"/>
      <c r="F11" s="392"/>
      <c r="G11" s="392"/>
      <c r="H11" s="392"/>
      <c r="I11" s="391"/>
      <c r="J11" s="392" t="s">
        <v>294</v>
      </c>
      <c r="K11" s="391" t="s">
        <v>294</v>
      </c>
      <c r="L11" s="391" t="s">
        <v>294</v>
      </c>
      <c r="M11" s="392" t="s">
        <v>294</v>
      </c>
      <c r="N11" s="393"/>
    </row>
    <row r="12" spans="1:15" s="86" customFormat="1" ht="22.5" customHeight="1" x14ac:dyDescent="0.15">
      <c r="A12" s="390" t="s">
        <v>9</v>
      </c>
      <c r="B12" s="394" t="s">
        <v>755</v>
      </c>
      <c r="C12" s="391" t="s">
        <v>294</v>
      </c>
      <c r="D12" s="391" t="s">
        <v>294</v>
      </c>
      <c r="E12" s="392"/>
      <c r="F12" s="392"/>
      <c r="G12" s="392"/>
      <c r="H12" s="392"/>
      <c r="I12" s="391"/>
      <c r="J12" s="391"/>
      <c r="K12" s="391" t="s">
        <v>294</v>
      </c>
      <c r="L12" s="391" t="s">
        <v>294</v>
      </c>
      <c r="M12" s="395">
        <f>SUM(M14:M56)</f>
        <v>57463977440</v>
      </c>
      <c r="N12" s="393"/>
    </row>
    <row r="13" spans="1:15" s="86" customFormat="1" ht="22.5" customHeight="1" x14ac:dyDescent="0.15">
      <c r="A13" s="390" t="s">
        <v>10</v>
      </c>
      <c r="B13" s="396" t="s">
        <v>755</v>
      </c>
      <c r="C13" s="392"/>
      <c r="D13" s="391" t="s">
        <v>294</v>
      </c>
      <c r="E13" s="392"/>
      <c r="F13" s="392"/>
      <c r="G13" s="392"/>
      <c r="H13" s="392"/>
      <c r="I13" s="391"/>
      <c r="J13" s="391"/>
      <c r="K13" s="391" t="s">
        <v>294</v>
      </c>
      <c r="L13" s="391"/>
      <c r="M13" s="391"/>
      <c r="N13" s="393"/>
    </row>
    <row r="14" spans="1:15" s="528" customFormat="1" ht="34" customHeight="1" x14ac:dyDescent="0.15">
      <c r="A14" s="516">
        <v>1</v>
      </c>
      <c r="B14" s="517" t="s">
        <v>756</v>
      </c>
      <c r="C14" s="517" t="s">
        <v>882</v>
      </c>
      <c r="D14" s="518"/>
      <c r="E14" s="519">
        <v>600</v>
      </c>
      <c r="F14" s="529" t="s">
        <v>172</v>
      </c>
      <c r="G14" s="517" t="s">
        <v>357</v>
      </c>
      <c r="H14" s="521" t="s">
        <v>298</v>
      </c>
      <c r="I14" s="522">
        <v>37348</v>
      </c>
      <c r="J14" s="521" t="s">
        <v>358</v>
      </c>
      <c r="K14" s="523" t="s">
        <v>757</v>
      </c>
      <c r="L14" s="524" t="s">
        <v>758</v>
      </c>
      <c r="M14" s="525">
        <v>90000000</v>
      </c>
      <c r="N14" s="526"/>
    </row>
    <row r="15" spans="1:15" s="528" customFormat="1" ht="35" customHeight="1" x14ac:dyDescent="0.15">
      <c r="A15" s="516">
        <v>2</v>
      </c>
      <c r="B15" s="517" t="s">
        <v>398</v>
      </c>
      <c r="C15" s="517" t="s">
        <v>883</v>
      </c>
      <c r="D15" s="518"/>
      <c r="E15" s="519">
        <v>5418</v>
      </c>
      <c r="F15" s="529" t="s">
        <v>172</v>
      </c>
      <c r="G15" s="517" t="s">
        <v>399</v>
      </c>
      <c r="H15" s="521"/>
      <c r="I15" s="522" t="s">
        <v>400</v>
      </c>
      <c r="J15" s="521" t="s">
        <v>401</v>
      </c>
      <c r="K15" s="523" t="s">
        <v>402</v>
      </c>
      <c r="L15" s="524" t="s">
        <v>25</v>
      </c>
      <c r="M15" s="525">
        <v>406350000</v>
      </c>
      <c r="N15" s="526"/>
      <c r="O15" s="527" t="s">
        <v>475</v>
      </c>
    </row>
    <row r="16" spans="1:15" s="89" customFormat="1" ht="35" customHeight="1" x14ac:dyDescent="0.15">
      <c r="A16" s="397">
        <v>3</v>
      </c>
      <c r="B16" s="398" t="s">
        <v>403</v>
      </c>
      <c r="C16" s="398" t="s">
        <v>883</v>
      </c>
      <c r="D16" s="399"/>
      <c r="E16" s="400">
        <v>4900</v>
      </c>
      <c r="F16" s="408" t="s">
        <v>726</v>
      </c>
      <c r="G16" s="398" t="s">
        <v>404</v>
      </c>
      <c r="H16" s="402" t="s">
        <v>298</v>
      </c>
      <c r="I16" s="403"/>
      <c r="J16" s="402"/>
      <c r="K16" s="404" t="s">
        <v>402</v>
      </c>
      <c r="L16" s="405" t="s">
        <v>25</v>
      </c>
      <c r="M16" s="406">
        <v>269500000</v>
      </c>
      <c r="N16" s="407"/>
      <c r="O16" s="88" t="s">
        <v>475</v>
      </c>
    </row>
    <row r="17" spans="1:15" s="89" customFormat="1" ht="35" customHeight="1" x14ac:dyDescent="0.15">
      <c r="A17" s="397">
        <v>4</v>
      </c>
      <c r="B17" s="398" t="s">
        <v>405</v>
      </c>
      <c r="C17" s="398" t="s">
        <v>883</v>
      </c>
      <c r="D17" s="399"/>
      <c r="E17" s="400">
        <v>5125</v>
      </c>
      <c r="F17" s="408" t="s">
        <v>466</v>
      </c>
      <c r="G17" s="398" t="s">
        <v>404</v>
      </c>
      <c r="H17" s="402" t="s">
        <v>406</v>
      </c>
      <c r="I17" s="403" t="s">
        <v>172</v>
      </c>
      <c r="J17" s="402"/>
      <c r="K17" s="404" t="s">
        <v>402</v>
      </c>
      <c r="L17" s="405" t="s">
        <v>407</v>
      </c>
      <c r="M17" s="406">
        <v>76875000</v>
      </c>
      <c r="N17" s="407"/>
      <c r="O17" s="88" t="s">
        <v>475</v>
      </c>
    </row>
    <row r="18" spans="1:15" s="89" customFormat="1" ht="35" customHeight="1" x14ac:dyDescent="0.15">
      <c r="A18" s="397">
        <v>5</v>
      </c>
      <c r="B18" s="398" t="s">
        <v>408</v>
      </c>
      <c r="C18" s="398" t="s">
        <v>883</v>
      </c>
      <c r="D18" s="399"/>
      <c r="E18" s="400">
        <v>7500</v>
      </c>
      <c r="F18" s="401" t="s">
        <v>172</v>
      </c>
      <c r="G18" s="398" t="s">
        <v>409</v>
      </c>
      <c r="H18" s="402"/>
      <c r="I18" s="403" t="s">
        <v>172</v>
      </c>
      <c r="J18" s="402"/>
      <c r="K18" s="404" t="s">
        <v>402</v>
      </c>
      <c r="L18" s="405" t="s">
        <v>25</v>
      </c>
      <c r="M18" s="406">
        <v>375000000</v>
      </c>
      <c r="N18" s="407"/>
      <c r="O18" s="88" t="s">
        <v>475</v>
      </c>
    </row>
    <row r="19" spans="1:15" s="89" customFormat="1" ht="35" customHeight="1" x14ac:dyDescent="0.15">
      <c r="A19" s="397">
        <v>6</v>
      </c>
      <c r="B19" s="398" t="s">
        <v>410</v>
      </c>
      <c r="C19" s="398" t="s">
        <v>883</v>
      </c>
      <c r="D19" s="399"/>
      <c r="E19" s="400">
        <v>10000</v>
      </c>
      <c r="F19" s="401" t="s">
        <v>172</v>
      </c>
      <c r="G19" s="398" t="s">
        <v>409</v>
      </c>
      <c r="H19" s="402"/>
      <c r="I19" s="403" t="s">
        <v>172</v>
      </c>
      <c r="J19" s="402"/>
      <c r="K19" s="404" t="s">
        <v>402</v>
      </c>
      <c r="L19" s="405" t="s">
        <v>25</v>
      </c>
      <c r="M19" s="406">
        <v>400000000</v>
      </c>
      <c r="N19" s="407"/>
      <c r="O19" s="88" t="s">
        <v>475</v>
      </c>
    </row>
    <row r="20" spans="1:15" s="89" customFormat="1" ht="35" customHeight="1" x14ac:dyDescent="0.15">
      <c r="A20" s="397">
        <v>7</v>
      </c>
      <c r="B20" s="398" t="s">
        <v>411</v>
      </c>
      <c r="C20" s="398" t="s">
        <v>883</v>
      </c>
      <c r="D20" s="399"/>
      <c r="E20" s="400">
        <v>5000</v>
      </c>
      <c r="F20" s="401" t="s">
        <v>172</v>
      </c>
      <c r="G20" s="398" t="s">
        <v>409</v>
      </c>
      <c r="H20" s="402"/>
      <c r="I20" s="403" t="s">
        <v>172</v>
      </c>
      <c r="J20" s="402"/>
      <c r="K20" s="404" t="s">
        <v>402</v>
      </c>
      <c r="L20" s="405" t="s">
        <v>25</v>
      </c>
      <c r="M20" s="406">
        <v>80000000</v>
      </c>
      <c r="N20" s="407"/>
      <c r="O20" s="88" t="s">
        <v>475</v>
      </c>
    </row>
    <row r="21" spans="1:15" s="89" customFormat="1" ht="35" customHeight="1" x14ac:dyDescent="0.15">
      <c r="A21" s="397">
        <v>8</v>
      </c>
      <c r="B21" s="398" t="s">
        <v>412</v>
      </c>
      <c r="C21" s="398" t="s">
        <v>883</v>
      </c>
      <c r="D21" s="399"/>
      <c r="E21" s="400">
        <v>50000</v>
      </c>
      <c r="F21" s="401" t="s">
        <v>172</v>
      </c>
      <c r="G21" s="398" t="s">
        <v>413</v>
      </c>
      <c r="H21" s="402" t="s">
        <v>414</v>
      </c>
      <c r="I21" s="403" t="s">
        <v>172</v>
      </c>
      <c r="J21" s="402"/>
      <c r="K21" s="404" t="s">
        <v>402</v>
      </c>
      <c r="L21" s="405" t="s">
        <v>25</v>
      </c>
      <c r="M21" s="406">
        <v>2500000000</v>
      </c>
      <c r="N21" s="407"/>
      <c r="O21" s="88" t="s">
        <v>475</v>
      </c>
    </row>
    <row r="22" spans="1:15" s="89" customFormat="1" ht="35" customHeight="1" x14ac:dyDescent="0.15">
      <c r="A22" s="397">
        <v>9</v>
      </c>
      <c r="B22" s="398" t="s">
        <v>415</v>
      </c>
      <c r="C22" s="398" t="s">
        <v>883</v>
      </c>
      <c r="D22" s="399"/>
      <c r="E22" s="400">
        <v>1200</v>
      </c>
      <c r="F22" s="408" t="s">
        <v>466</v>
      </c>
      <c r="G22" s="398" t="s">
        <v>413</v>
      </c>
      <c r="H22" s="402" t="s">
        <v>414</v>
      </c>
      <c r="I22" s="403" t="s">
        <v>172</v>
      </c>
      <c r="J22" s="402"/>
      <c r="K22" s="404" t="s">
        <v>402</v>
      </c>
      <c r="L22" s="405" t="s">
        <v>25</v>
      </c>
      <c r="M22" s="406">
        <v>36000000</v>
      </c>
      <c r="N22" s="407"/>
      <c r="O22" s="88" t="s">
        <v>475</v>
      </c>
    </row>
    <row r="23" spans="1:15" s="89" customFormat="1" ht="35" customHeight="1" x14ac:dyDescent="0.15">
      <c r="A23" s="397">
        <v>10</v>
      </c>
      <c r="B23" s="398" t="s">
        <v>416</v>
      </c>
      <c r="C23" s="398" t="s">
        <v>883</v>
      </c>
      <c r="D23" s="399"/>
      <c r="E23" s="400">
        <v>30000</v>
      </c>
      <c r="F23" s="408" t="s">
        <v>417</v>
      </c>
      <c r="G23" s="398" t="s">
        <v>418</v>
      </c>
      <c r="H23" s="402" t="s">
        <v>419</v>
      </c>
      <c r="I23" s="403" t="s">
        <v>172</v>
      </c>
      <c r="J23" s="402"/>
      <c r="K23" s="404" t="s">
        <v>402</v>
      </c>
      <c r="L23" s="405" t="s">
        <v>420</v>
      </c>
      <c r="M23" s="406">
        <v>937500000</v>
      </c>
      <c r="N23" s="407"/>
      <c r="O23" s="88" t="s">
        <v>475</v>
      </c>
    </row>
    <row r="24" spans="1:15" s="89" customFormat="1" ht="35" customHeight="1" x14ac:dyDescent="0.15">
      <c r="A24" s="397">
        <v>11</v>
      </c>
      <c r="B24" s="398" t="s">
        <v>421</v>
      </c>
      <c r="C24" s="398" t="s">
        <v>883</v>
      </c>
      <c r="D24" s="399"/>
      <c r="E24" s="400">
        <v>20000</v>
      </c>
      <c r="F24" s="401" t="s">
        <v>172</v>
      </c>
      <c r="G24" s="398" t="s">
        <v>422</v>
      </c>
      <c r="H24" s="402"/>
      <c r="I24" s="403" t="s">
        <v>172</v>
      </c>
      <c r="J24" s="402"/>
      <c r="K24" s="404" t="s">
        <v>402</v>
      </c>
      <c r="L24" s="405" t="s">
        <v>25</v>
      </c>
      <c r="M24" s="406">
        <v>1500000000</v>
      </c>
      <c r="N24" s="407"/>
      <c r="O24" s="88" t="s">
        <v>475</v>
      </c>
    </row>
    <row r="25" spans="1:15" s="89" customFormat="1" ht="35" customHeight="1" x14ac:dyDescent="0.15">
      <c r="A25" s="397">
        <v>12</v>
      </c>
      <c r="B25" s="398" t="s">
        <v>423</v>
      </c>
      <c r="C25" s="398" t="s">
        <v>883</v>
      </c>
      <c r="D25" s="399"/>
      <c r="E25" s="400">
        <v>5600</v>
      </c>
      <c r="F25" s="401" t="s">
        <v>172</v>
      </c>
      <c r="G25" s="398" t="s">
        <v>422</v>
      </c>
      <c r="H25" s="402"/>
      <c r="I25" s="403" t="s">
        <v>172</v>
      </c>
      <c r="J25" s="402"/>
      <c r="K25" s="404" t="s">
        <v>402</v>
      </c>
      <c r="L25" s="405" t="s">
        <v>25</v>
      </c>
      <c r="M25" s="406">
        <v>280000000</v>
      </c>
      <c r="N25" s="407"/>
      <c r="O25" s="88" t="s">
        <v>475</v>
      </c>
    </row>
    <row r="26" spans="1:15" s="89" customFormat="1" ht="35" customHeight="1" x14ac:dyDescent="0.15">
      <c r="A26" s="397">
        <v>13</v>
      </c>
      <c r="B26" s="398" t="s">
        <v>424</v>
      </c>
      <c r="C26" s="398" t="s">
        <v>883</v>
      </c>
      <c r="D26" s="399"/>
      <c r="E26" s="400">
        <v>20000</v>
      </c>
      <c r="F26" s="401" t="s">
        <v>172</v>
      </c>
      <c r="G26" s="398" t="s">
        <v>422</v>
      </c>
      <c r="H26" s="402"/>
      <c r="I26" s="403" t="s">
        <v>172</v>
      </c>
      <c r="J26" s="402"/>
      <c r="K26" s="404" t="s">
        <v>402</v>
      </c>
      <c r="L26" s="405" t="s">
        <v>25</v>
      </c>
      <c r="M26" s="406">
        <v>300000000</v>
      </c>
      <c r="N26" s="407"/>
      <c r="O26" s="88" t="s">
        <v>475</v>
      </c>
    </row>
    <row r="27" spans="1:15" s="89" customFormat="1" ht="35" customHeight="1" x14ac:dyDescent="0.15">
      <c r="A27" s="397">
        <v>14</v>
      </c>
      <c r="B27" s="398" t="s">
        <v>425</v>
      </c>
      <c r="C27" s="398" t="s">
        <v>883</v>
      </c>
      <c r="D27" s="399"/>
      <c r="E27" s="400">
        <v>6000</v>
      </c>
      <c r="F27" s="401" t="s">
        <v>172</v>
      </c>
      <c r="G27" s="398" t="s">
        <v>422</v>
      </c>
      <c r="H27" s="402"/>
      <c r="I27" s="403" t="s">
        <v>172</v>
      </c>
      <c r="J27" s="402"/>
      <c r="K27" s="404" t="s">
        <v>402</v>
      </c>
      <c r="L27" s="405" t="s">
        <v>25</v>
      </c>
      <c r="M27" s="406">
        <v>420000000</v>
      </c>
      <c r="N27" s="407"/>
      <c r="O27" s="88" t="s">
        <v>475</v>
      </c>
    </row>
    <row r="28" spans="1:15" s="89" customFormat="1" ht="35" customHeight="1" x14ac:dyDescent="0.15">
      <c r="A28" s="397">
        <v>15</v>
      </c>
      <c r="B28" s="398" t="s">
        <v>426</v>
      </c>
      <c r="C28" s="398" t="s">
        <v>883</v>
      </c>
      <c r="D28" s="399"/>
      <c r="E28" s="400">
        <v>10000</v>
      </c>
      <c r="F28" s="401" t="s">
        <v>172</v>
      </c>
      <c r="G28" s="398" t="s">
        <v>427</v>
      </c>
      <c r="H28" s="402" t="s">
        <v>428</v>
      </c>
      <c r="I28" s="403" t="s">
        <v>172</v>
      </c>
      <c r="J28" s="402"/>
      <c r="K28" s="404" t="s">
        <v>402</v>
      </c>
      <c r="L28" s="405" t="s">
        <v>25</v>
      </c>
      <c r="M28" s="406">
        <v>50000000</v>
      </c>
      <c r="N28" s="407"/>
      <c r="O28" s="88" t="s">
        <v>475</v>
      </c>
    </row>
    <row r="29" spans="1:15" s="89" customFormat="1" ht="35" customHeight="1" x14ac:dyDescent="0.15">
      <c r="A29" s="397">
        <v>16</v>
      </c>
      <c r="B29" s="398" t="s">
        <v>429</v>
      </c>
      <c r="C29" s="398" t="s">
        <v>883</v>
      </c>
      <c r="D29" s="399"/>
      <c r="E29" s="400">
        <v>15000</v>
      </c>
      <c r="F29" s="401" t="s">
        <v>172</v>
      </c>
      <c r="G29" s="398" t="s">
        <v>427</v>
      </c>
      <c r="H29" s="402"/>
      <c r="I29" s="403" t="s">
        <v>172</v>
      </c>
      <c r="J29" s="402"/>
      <c r="K29" s="404" t="s">
        <v>402</v>
      </c>
      <c r="L29" s="405" t="s">
        <v>25</v>
      </c>
      <c r="M29" s="406">
        <v>75000000</v>
      </c>
      <c r="N29" s="407"/>
      <c r="O29" s="88" t="s">
        <v>475</v>
      </c>
    </row>
    <row r="30" spans="1:15" s="89" customFormat="1" ht="35" customHeight="1" x14ac:dyDescent="0.15">
      <c r="A30" s="397">
        <v>17</v>
      </c>
      <c r="B30" s="398" t="s">
        <v>424</v>
      </c>
      <c r="C30" s="398" t="s">
        <v>883</v>
      </c>
      <c r="D30" s="399"/>
      <c r="E30" s="400">
        <v>6400</v>
      </c>
      <c r="F30" s="401" t="s">
        <v>172</v>
      </c>
      <c r="G30" s="398" t="s">
        <v>427</v>
      </c>
      <c r="H30" s="402"/>
      <c r="I30" s="403" t="s">
        <v>172</v>
      </c>
      <c r="J30" s="402"/>
      <c r="K30" s="404" t="s">
        <v>402</v>
      </c>
      <c r="L30" s="405" t="s">
        <v>25</v>
      </c>
      <c r="M30" s="406">
        <v>22400000</v>
      </c>
      <c r="N30" s="407"/>
      <c r="O30" s="88" t="s">
        <v>475</v>
      </c>
    </row>
    <row r="31" spans="1:15" s="89" customFormat="1" ht="35" customHeight="1" x14ac:dyDescent="0.15">
      <c r="A31" s="397">
        <v>18</v>
      </c>
      <c r="B31" s="398" t="s">
        <v>431</v>
      </c>
      <c r="C31" s="398" t="s">
        <v>883</v>
      </c>
      <c r="D31" s="399"/>
      <c r="E31" s="400">
        <v>8700</v>
      </c>
      <c r="F31" s="401" t="s">
        <v>172</v>
      </c>
      <c r="G31" s="398" t="s">
        <v>427</v>
      </c>
      <c r="H31" s="402"/>
      <c r="I31" s="403" t="s">
        <v>172</v>
      </c>
      <c r="J31" s="402"/>
      <c r="K31" s="404" t="s">
        <v>402</v>
      </c>
      <c r="L31" s="405" t="s">
        <v>25</v>
      </c>
      <c r="M31" s="406">
        <v>30450000</v>
      </c>
      <c r="N31" s="407"/>
      <c r="O31" s="88" t="s">
        <v>475</v>
      </c>
    </row>
    <row r="32" spans="1:15" s="89" customFormat="1" ht="35" customHeight="1" x14ac:dyDescent="0.15">
      <c r="A32" s="397">
        <v>19</v>
      </c>
      <c r="B32" s="398" t="s">
        <v>424</v>
      </c>
      <c r="C32" s="398" t="s">
        <v>883</v>
      </c>
      <c r="D32" s="399"/>
      <c r="E32" s="400">
        <v>5000</v>
      </c>
      <c r="F32" s="401" t="s">
        <v>172</v>
      </c>
      <c r="G32" s="398" t="s">
        <v>427</v>
      </c>
      <c r="H32" s="402"/>
      <c r="I32" s="403" t="s">
        <v>172</v>
      </c>
      <c r="J32" s="402"/>
      <c r="K32" s="404" t="s">
        <v>402</v>
      </c>
      <c r="L32" s="405" t="s">
        <v>25</v>
      </c>
      <c r="M32" s="406">
        <v>17500000</v>
      </c>
      <c r="N32" s="407"/>
      <c r="O32" s="88" t="s">
        <v>475</v>
      </c>
    </row>
    <row r="33" spans="1:15" s="89" customFormat="1" ht="35" customHeight="1" x14ac:dyDescent="0.15">
      <c r="A33" s="397">
        <v>20</v>
      </c>
      <c r="B33" s="398" t="s">
        <v>424</v>
      </c>
      <c r="C33" s="398" t="s">
        <v>883</v>
      </c>
      <c r="D33" s="399"/>
      <c r="E33" s="400">
        <v>6400</v>
      </c>
      <c r="F33" s="401" t="s">
        <v>172</v>
      </c>
      <c r="G33" s="398" t="s">
        <v>427</v>
      </c>
      <c r="H33" s="402"/>
      <c r="I33" s="403" t="s">
        <v>172</v>
      </c>
      <c r="J33" s="402"/>
      <c r="K33" s="404" t="s">
        <v>402</v>
      </c>
      <c r="L33" s="405" t="s">
        <v>25</v>
      </c>
      <c r="M33" s="406">
        <v>320000000</v>
      </c>
      <c r="N33" s="407"/>
      <c r="O33" s="88" t="s">
        <v>475</v>
      </c>
    </row>
    <row r="34" spans="1:15" s="89" customFormat="1" ht="35" customHeight="1" x14ac:dyDescent="0.15">
      <c r="A34" s="397">
        <v>21</v>
      </c>
      <c r="B34" s="398" t="s">
        <v>433</v>
      </c>
      <c r="C34" s="398" t="s">
        <v>883</v>
      </c>
      <c r="D34" s="399"/>
      <c r="E34" s="400">
        <v>150</v>
      </c>
      <c r="F34" s="408" t="s">
        <v>896</v>
      </c>
      <c r="G34" s="398" t="s">
        <v>427</v>
      </c>
      <c r="H34" s="402" t="s">
        <v>434</v>
      </c>
      <c r="I34" s="403"/>
      <c r="J34" s="402"/>
      <c r="K34" s="404" t="s">
        <v>402</v>
      </c>
      <c r="L34" s="405" t="s">
        <v>25</v>
      </c>
      <c r="M34" s="406">
        <v>39092440</v>
      </c>
      <c r="N34" s="407"/>
      <c r="O34" s="88" t="s">
        <v>475</v>
      </c>
    </row>
    <row r="35" spans="1:15" s="528" customFormat="1" ht="35" customHeight="1" x14ac:dyDescent="0.15">
      <c r="A35" s="516">
        <v>22</v>
      </c>
      <c r="B35" s="517" t="s">
        <v>435</v>
      </c>
      <c r="C35" s="517" t="s">
        <v>884</v>
      </c>
      <c r="D35" s="518"/>
      <c r="E35" s="519">
        <v>520</v>
      </c>
      <c r="F35" s="520" t="s">
        <v>897</v>
      </c>
      <c r="G35" s="517" t="s">
        <v>436</v>
      </c>
      <c r="H35" s="521" t="s">
        <v>298</v>
      </c>
      <c r="I35" s="522">
        <v>32580</v>
      </c>
      <c r="J35" s="521" t="s">
        <v>430</v>
      </c>
      <c r="K35" s="523" t="s">
        <v>402</v>
      </c>
      <c r="L35" s="524" t="s">
        <v>437</v>
      </c>
      <c r="M35" s="525">
        <v>78000000</v>
      </c>
      <c r="N35" s="526"/>
      <c r="O35" s="527" t="s">
        <v>475</v>
      </c>
    </row>
    <row r="36" spans="1:15" s="89" customFormat="1" ht="35" customHeight="1" x14ac:dyDescent="0.15">
      <c r="A36" s="397">
        <v>23</v>
      </c>
      <c r="B36" s="398" t="s">
        <v>438</v>
      </c>
      <c r="C36" s="398" t="s">
        <v>883</v>
      </c>
      <c r="D36" s="399"/>
      <c r="E36" s="400">
        <v>480</v>
      </c>
      <c r="F36" s="408" t="s">
        <v>439</v>
      </c>
      <c r="G36" s="398" t="s">
        <v>436</v>
      </c>
      <c r="H36" s="402" t="s">
        <v>298</v>
      </c>
      <c r="I36" s="403" t="s">
        <v>172</v>
      </c>
      <c r="J36" s="402"/>
      <c r="K36" s="404" t="s">
        <v>402</v>
      </c>
      <c r="L36" s="405" t="s">
        <v>25</v>
      </c>
      <c r="M36" s="406">
        <v>72000000</v>
      </c>
      <c r="N36" s="407"/>
      <c r="O36" s="88" t="s">
        <v>475</v>
      </c>
    </row>
    <row r="37" spans="1:15" s="528" customFormat="1" ht="35" customHeight="1" x14ac:dyDescent="0.15">
      <c r="A37" s="516">
        <v>24</v>
      </c>
      <c r="B37" s="517" t="s">
        <v>440</v>
      </c>
      <c r="C37" s="517" t="s">
        <v>883</v>
      </c>
      <c r="D37" s="518"/>
      <c r="E37" s="519">
        <v>230</v>
      </c>
      <c r="F37" s="520" t="s">
        <v>897</v>
      </c>
      <c r="G37" s="517" t="s">
        <v>436</v>
      </c>
      <c r="H37" s="521" t="s">
        <v>298</v>
      </c>
      <c r="I37" s="522">
        <v>32580</v>
      </c>
      <c r="J37" s="521" t="s">
        <v>432</v>
      </c>
      <c r="K37" s="523" t="s">
        <v>402</v>
      </c>
      <c r="L37" s="524" t="s">
        <v>437</v>
      </c>
      <c r="M37" s="525">
        <v>34500000</v>
      </c>
      <c r="N37" s="526"/>
      <c r="O37" s="527" t="s">
        <v>475</v>
      </c>
    </row>
    <row r="38" spans="1:15" s="89" customFormat="1" ht="35" customHeight="1" x14ac:dyDescent="0.15">
      <c r="A38" s="397">
        <v>25</v>
      </c>
      <c r="B38" s="398" t="s">
        <v>441</v>
      </c>
      <c r="C38" s="398" t="s">
        <v>883</v>
      </c>
      <c r="D38" s="399"/>
      <c r="E38" s="400">
        <v>10000</v>
      </c>
      <c r="F38" s="408" t="s">
        <v>442</v>
      </c>
      <c r="G38" s="398" t="s">
        <v>436</v>
      </c>
      <c r="H38" s="402" t="s">
        <v>420</v>
      </c>
      <c r="I38" s="403" t="s">
        <v>172</v>
      </c>
      <c r="J38" s="402"/>
      <c r="K38" s="404" t="s">
        <v>402</v>
      </c>
      <c r="L38" s="405" t="s">
        <v>420</v>
      </c>
      <c r="M38" s="406">
        <v>120000000</v>
      </c>
      <c r="N38" s="407"/>
      <c r="O38" s="88" t="s">
        <v>475</v>
      </c>
    </row>
    <row r="39" spans="1:15" s="89" customFormat="1" ht="35" customHeight="1" x14ac:dyDescent="0.15">
      <c r="A39" s="397">
        <v>26</v>
      </c>
      <c r="B39" s="398" t="s">
        <v>443</v>
      </c>
      <c r="C39" s="398" t="s">
        <v>883</v>
      </c>
      <c r="D39" s="399"/>
      <c r="E39" s="400">
        <v>23200</v>
      </c>
      <c r="F39" s="401" t="s">
        <v>172</v>
      </c>
      <c r="G39" s="398" t="s">
        <v>444</v>
      </c>
      <c r="H39" s="402" t="s">
        <v>445</v>
      </c>
      <c r="I39" s="403" t="s">
        <v>172</v>
      </c>
      <c r="J39" s="402"/>
      <c r="K39" s="404" t="s">
        <v>402</v>
      </c>
      <c r="L39" s="405" t="s">
        <v>25</v>
      </c>
      <c r="M39" s="406">
        <v>348000000</v>
      </c>
      <c r="N39" s="407"/>
      <c r="O39" s="88" t="s">
        <v>475</v>
      </c>
    </row>
    <row r="40" spans="1:15" s="89" customFormat="1" ht="35" customHeight="1" x14ac:dyDescent="0.15">
      <c r="A40" s="397">
        <v>27</v>
      </c>
      <c r="B40" s="398" t="s">
        <v>438</v>
      </c>
      <c r="C40" s="398" t="s">
        <v>883</v>
      </c>
      <c r="D40" s="399"/>
      <c r="E40" s="400">
        <v>12500</v>
      </c>
      <c r="F40" s="408" t="s">
        <v>446</v>
      </c>
      <c r="G40" s="398" t="s">
        <v>447</v>
      </c>
      <c r="H40" s="402" t="s">
        <v>419</v>
      </c>
      <c r="I40" s="403" t="s">
        <v>172</v>
      </c>
      <c r="J40" s="402"/>
      <c r="K40" s="404" t="s">
        <v>402</v>
      </c>
      <c r="L40" s="405" t="s">
        <v>25</v>
      </c>
      <c r="M40" s="406">
        <v>1875000000</v>
      </c>
      <c r="N40" s="407"/>
      <c r="O40" s="88" t="s">
        <v>475</v>
      </c>
    </row>
    <row r="41" spans="1:15" s="89" customFormat="1" ht="35" customHeight="1" x14ac:dyDescent="0.15">
      <c r="A41" s="397">
        <v>28</v>
      </c>
      <c r="B41" s="398" t="s">
        <v>448</v>
      </c>
      <c r="C41" s="398" t="s">
        <v>883</v>
      </c>
      <c r="D41" s="399"/>
      <c r="E41" s="400">
        <v>7548</v>
      </c>
      <c r="F41" s="401" t="s">
        <v>172</v>
      </c>
      <c r="G41" s="398" t="s">
        <v>447</v>
      </c>
      <c r="H41" s="402" t="s">
        <v>449</v>
      </c>
      <c r="I41" s="403" t="s">
        <v>172</v>
      </c>
      <c r="J41" s="402"/>
      <c r="K41" s="404" t="s">
        <v>402</v>
      </c>
      <c r="L41" s="405" t="s">
        <v>25</v>
      </c>
      <c r="M41" s="406">
        <v>754800000</v>
      </c>
      <c r="N41" s="407"/>
      <c r="O41" s="88" t="s">
        <v>475</v>
      </c>
    </row>
    <row r="42" spans="1:15" s="528" customFormat="1" ht="35" customHeight="1" x14ac:dyDescent="0.15">
      <c r="A42" s="516">
        <v>29</v>
      </c>
      <c r="B42" s="517" t="s">
        <v>450</v>
      </c>
      <c r="C42" s="517" t="s">
        <v>883</v>
      </c>
      <c r="D42" s="518"/>
      <c r="E42" s="519">
        <v>7884</v>
      </c>
      <c r="F42" s="520" t="s">
        <v>898</v>
      </c>
      <c r="G42" s="517" t="s">
        <v>451</v>
      </c>
      <c r="H42" s="521"/>
      <c r="I42" s="522" t="s">
        <v>452</v>
      </c>
      <c r="J42" s="521" t="s">
        <v>453</v>
      </c>
      <c r="K42" s="523" t="s">
        <v>402</v>
      </c>
      <c r="L42" s="524" t="s">
        <v>437</v>
      </c>
      <c r="M42" s="525">
        <v>512460000</v>
      </c>
      <c r="N42" s="526"/>
      <c r="O42" s="527" t="s">
        <v>475</v>
      </c>
    </row>
    <row r="43" spans="1:15" s="89" customFormat="1" ht="35" customHeight="1" x14ac:dyDescent="0.15">
      <c r="A43" s="530">
        <v>30</v>
      </c>
      <c r="B43" s="398" t="s">
        <v>454</v>
      </c>
      <c r="C43" s="398" t="s">
        <v>883</v>
      </c>
      <c r="D43" s="399"/>
      <c r="E43" s="400">
        <v>10000</v>
      </c>
      <c r="F43" s="401" t="s">
        <v>172</v>
      </c>
      <c r="G43" s="398" t="s">
        <v>451</v>
      </c>
      <c r="H43" s="402"/>
      <c r="I43" s="403">
        <v>0</v>
      </c>
      <c r="J43" s="402"/>
      <c r="K43" s="404" t="s">
        <v>402</v>
      </c>
      <c r="L43" s="405" t="s">
        <v>25</v>
      </c>
      <c r="M43" s="406">
        <v>300000000</v>
      </c>
      <c r="N43" s="407"/>
      <c r="O43" s="88" t="s">
        <v>475</v>
      </c>
    </row>
    <row r="44" spans="1:15" s="89" customFormat="1" ht="43.5" customHeight="1" x14ac:dyDescent="0.15">
      <c r="A44" s="397">
        <v>31</v>
      </c>
      <c r="B44" s="398" t="s">
        <v>455</v>
      </c>
      <c r="C44" s="398" t="s">
        <v>883</v>
      </c>
      <c r="D44" s="399"/>
      <c r="E44" s="400">
        <v>1575</v>
      </c>
      <c r="F44" s="408" t="s">
        <v>439</v>
      </c>
      <c r="G44" s="398" t="s">
        <v>456</v>
      </c>
      <c r="H44" s="402"/>
      <c r="I44" s="403" t="s">
        <v>172</v>
      </c>
      <c r="J44" s="402"/>
      <c r="K44" s="404" t="s">
        <v>402</v>
      </c>
      <c r="L44" s="405" t="s">
        <v>25</v>
      </c>
      <c r="M44" s="406">
        <v>78750000</v>
      </c>
      <c r="N44" s="407"/>
      <c r="O44" s="88" t="s">
        <v>475</v>
      </c>
    </row>
    <row r="45" spans="1:15" s="528" customFormat="1" ht="35" customHeight="1" x14ac:dyDescent="0.15">
      <c r="A45" s="516">
        <v>32</v>
      </c>
      <c r="B45" s="517" t="s">
        <v>457</v>
      </c>
      <c r="C45" s="517" t="s">
        <v>883</v>
      </c>
      <c r="D45" s="518"/>
      <c r="E45" s="519">
        <v>48240</v>
      </c>
      <c r="F45" s="520" t="s">
        <v>899</v>
      </c>
      <c r="G45" s="517" t="s">
        <v>456</v>
      </c>
      <c r="H45" s="521" t="s">
        <v>458</v>
      </c>
      <c r="I45" s="522">
        <v>28507</v>
      </c>
      <c r="J45" s="521">
        <v>1</v>
      </c>
      <c r="K45" s="523" t="s">
        <v>402</v>
      </c>
      <c r="L45" s="524" t="s">
        <v>437</v>
      </c>
      <c r="M45" s="525">
        <v>23830560000</v>
      </c>
      <c r="N45" s="526"/>
      <c r="O45" s="527" t="s">
        <v>475</v>
      </c>
    </row>
    <row r="46" spans="1:15" s="528" customFormat="1" ht="39.75" customHeight="1" x14ac:dyDescent="0.15">
      <c r="A46" s="516">
        <v>33</v>
      </c>
      <c r="B46" s="517" t="s">
        <v>459</v>
      </c>
      <c r="C46" s="517" t="s">
        <v>883</v>
      </c>
      <c r="D46" s="518"/>
      <c r="E46" s="519">
        <v>2256</v>
      </c>
      <c r="F46" s="520" t="s">
        <v>400</v>
      </c>
      <c r="G46" s="517" t="s">
        <v>456</v>
      </c>
      <c r="H46" s="521" t="s">
        <v>419</v>
      </c>
      <c r="I46" s="522">
        <v>31787</v>
      </c>
      <c r="J46" s="521">
        <v>1423</v>
      </c>
      <c r="K46" s="523" t="s">
        <v>402</v>
      </c>
      <c r="L46" s="524" t="s">
        <v>437</v>
      </c>
      <c r="M46" s="525">
        <v>656496000</v>
      </c>
      <c r="N46" s="526"/>
      <c r="O46" s="527" t="s">
        <v>475</v>
      </c>
    </row>
    <row r="47" spans="1:15" s="528" customFormat="1" ht="35" customHeight="1" x14ac:dyDescent="0.15">
      <c r="A47" s="516">
        <v>34</v>
      </c>
      <c r="B47" s="517" t="s">
        <v>460</v>
      </c>
      <c r="C47" s="517" t="s">
        <v>883</v>
      </c>
      <c r="D47" s="518"/>
      <c r="E47" s="519">
        <v>2000</v>
      </c>
      <c r="F47" s="529" t="s">
        <v>172</v>
      </c>
      <c r="G47" s="517" t="s">
        <v>456</v>
      </c>
      <c r="H47" s="521"/>
      <c r="I47" s="522">
        <v>37313</v>
      </c>
      <c r="J47" s="521">
        <v>10</v>
      </c>
      <c r="K47" s="523" t="s">
        <v>402</v>
      </c>
      <c r="L47" s="524" t="s">
        <v>25</v>
      </c>
      <c r="M47" s="525">
        <v>738000000</v>
      </c>
      <c r="N47" s="526"/>
      <c r="O47" s="527" t="s">
        <v>475</v>
      </c>
    </row>
    <row r="48" spans="1:15" s="528" customFormat="1" ht="49" customHeight="1" x14ac:dyDescent="0.15">
      <c r="A48" s="516">
        <v>35</v>
      </c>
      <c r="B48" s="517" t="s">
        <v>461</v>
      </c>
      <c r="C48" s="517" t="s">
        <v>883</v>
      </c>
      <c r="D48" s="518"/>
      <c r="E48" s="519">
        <v>830</v>
      </c>
      <c r="F48" s="520" t="s">
        <v>471</v>
      </c>
      <c r="G48" s="517" t="s">
        <v>456</v>
      </c>
      <c r="H48" s="521"/>
      <c r="I48" s="522">
        <v>37313</v>
      </c>
      <c r="J48" s="521">
        <v>13</v>
      </c>
      <c r="K48" s="523" t="s">
        <v>402</v>
      </c>
      <c r="L48" s="524" t="s">
        <v>25</v>
      </c>
      <c r="M48" s="525">
        <v>181770000</v>
      </c>
      <c r="N48" s="526"/>
      <c r="O48" s="527" t="s">
        <v>475</v>
      </c>
    </row>
    <row r="49" spans="1:15" s="528" customFormat="1" ht="35" customHeight="1" x14ac:dyDescent="0.15">
      <c r="A49" s="516">
        <v>36</v>
      </c>
      <c r="B49" s="517" t="s">
        <v>462</v>
      </c>
      <c r="C49" s="517" t="s">
        <v>883</v>
      </c>
      <c r="D49" s="518"/>
      <c r="E49" s="519">
        <v>1065</v>
      </c>
      <c r="F49" s="520" t="s">
        <v>471</v>
      </c>
      <c r="G49" s="517" t="s">
        <v>456</v>
      </c>
      <c r="H49" s="521"/>
      <c r="I49" s="522">
        <v>37313</v>
      </c>
      <c r="J49" s="521">
        <v>12</v>
      </c>
      <c r="K49" s="523" t="s">
        <v>402</v>
      </c>
      <c r="L49" s="524" t="s">
        <v>25</v>
      </c>
      <c r="M49" s="525">
        <v>233235000</v>
      </c>
      <c r="N49" s="526"/>
      <c r="O49" s="527" t="s">
        <v>475</v>
      </c>
    </row>
    <row r="50" spans="1:15" s="89" customFormat="1" ht="42.75" customHeight="1" x14ac:dyDescent="0.15">
      <c r="A50" s="397">
        <v>37</v>
      </c>
      <c r="B50" s="398" t="s">
        <v>463</v>
      </c>
      <c r="C50" s="398" t="s">
        <v>883</v>
      </c>
      <c r="D50" s="399"/>
      <c r="E50" s="400">
        <v>9197</v>
      </c>
      <c r="F50" s="408" t="s">
        <v>900</v>
      </c>
      <c r="G50" s="398" t="s">
        <v>456</v>
      </c>
      <c r="H50" s="402" t="s">
        <v>464</v>
      </c>
      <c r="I50" s="403" t="s">
        <v>172</v>
      </c>
      <c r="J50" s="402"/>
      <c r="K50" s="404" t="s">
        <v>402</v>
      </c>
      <c r="L50" s="405" t="s">
        <v>25</v>
      </c>
      <c r="M50" s="406">
        <v>1928290000</v>
      </c>
      <c r="N50" s="407"/>
      <c r="O50" s="88" t="s">
        <v>475</v>
      </c>
    </row>
    <row r="51" spans="1:15" s="528" customFormat="1" ht="38" customHeight="1" x14ac:dyDescent="0.15">
      <c r="A51" s="516">
        <v>38</v>
      </c>
      <c r="B51" s="517" t="s">
        <v>465</v>
      </c>
      <c r="C51" s="517" t="s">
        <v>883</v>
      </c>
      <c r="D51" s="518"/>
      <c r="E51" s="519">
        <v>26612</v>
      </c>
      <c r="F51" s="520" t="s">
        <v>471</v>
      </c>
      <c r="G51" s="517" t="s">
        <v>456</v>
      </c>
      <c r="H51" s="521"/>
      <c r="I51" s="522" t="s">
        <v>466</v>
      </c>
      <c r="J51" s="521">
        <v>3</v>
      </c>
      <c r="K51" s="523" t="s">
        <v>402</v>
      </c>
      <c r="L51" s="524" t="s">
        <v>25</v>
      </c>
      <c r="M51" s="525">
        <v>203109000</v>
      </c>
      <c r="N51" s="526"/>
      <c r="O51" s="527" t="s">
        <v>475</v>
      </c>
    </row>
    <row r="52" spans="1:15" s="528" customFormat="1" ht="45" customHeight="1" x14ac:dyDescent="0.15">
      <c r="A52" s="516">
        <v>39</v>
      </c>
      <c r="B52" s="517" t="s">
        <v>467</v>
      </c>
      <c r="C52" s="517" t="s">
        <v>885</v>
      </c>
      <c r="D52" s="518"/>
      <c r="E52" s="519">
        <v>332</v>
      </c>
      <c r="F52" s="520" t="s">
        <v>446</v>
      </c>
      <c r="G52" s="517" t="s">
        <v>456</v>
      </c>
      <c r="H52" s="521"/>
      <c r="I52" s="522">
        <v>34386</v>
      </c>
      <c r="J52" s="521">
        <v>3556</v>
      </c>
      <c r="K52" s="523" t="s">
        <v>402</v>
      </c>
      <c r="L52" s="524" t="s">
        <v>437</v>
      </c>
      <c r="M52" s="525">
        <v>122508000</v>
      </c>
      <c r="N52" s="526"/>
      <c r="O52" s="527" t="s">
        <v>475</v>
      </c>
    </row>
    <row r="53" spans="1:15" s="528" customFormat="1" ht="35" customHeight="1" x14ac:dyDescent="0.15">
      <c r="A53" s="516">
        <v>40</v>
      </c>
      <c r="B53" s="517" t="s">
        <v>468</v>
      </c>
      <c r="C53" s="517" t="s">
        <v>883</v>
      </c>
      <c r="D53" s="518"/>
      <c r="E53" s="519">
        <v>1338</v>
      </c>
      <c r="F53" s="529" t="s">
        <v>172</v>
      </c>
      <c r="G53" s="517" t="s">
        <v>456</v>
      </c>
      <c r="H53" s="521"/>
      <c r="I53" s="522" t="s">
        <v>469</v>
      </c>
      <c r="J53" s="521" t="s">
        <v>453</v>
      </c>
      <c r="K53" s="523" t="s">
        <v>402</v>
      </c>
      <c r="L53" s="524" t="s">
        <v>25</v>
      </c>
      <c r="M53" s="525">
        <v>493722000</v>
      </c>
      <c r="N53" s="526"/>
      <c r="O53" s="527" t="s">
        <v>475</v>
      </c>
    </row>
    <row r="54" spans="1:15" s="528" customFormat="1" ht="35" customHeight="1" x14ac:dyDescent="0.15">
      <c r="A54" s="516">
        <v>41</v>
      </c>
      <c r="B54" s="517" t="s">
        <v>470</v>
      </c>
      <c r="C54" s="517" t="s">
        <v>883</v>
      </c>
      <c r="D54" s="518"/>
      <c r="E54" s="519">
        <v>2640</v>
      </c>
      <c r="F54" s="529" t="s">
        <v>172</v>
      </c>
      <c r="G54" s="517" t="s">
        <v>456</v>
      </c>
      <c r="H54" s="521"/>
      <c r="I54" s="522" t="s">
        <v>471</v>
      </c>
      <c r="J54" s="521">
        <v>18</v>
      </c>
      <c r="K54" s="523" t="s">
        <v>402</v>
      </c>
      <c r="L54" s="524" t="s">
        <v>25</v>
      </c>
      <c r="M54" s="525">
        <v>974160000</v>
      </c>
      <c r="N54" s="526"/>
      <c r="O54" s="527" t="s">
        <v>475</v>
      </c>
    </row>
    <row r="55" spans="1:15" s="89" customFormat="1" ht="35" customHeight="1" x14ac:dyDescent="0.15">
      <c r="A55" s="397">
        <v>42</v>
      </c>
      <c r="B55" s="398" t="s">
        <v>472</v>
      </c>
      <c r="C55" s="398" t="s">
        <v>883</v>
      </c>
      <c r="D55" s="399"/>
      <c r="E55" s="400">
        <v>76265</v>
      </c>
      <c r="F55" s="408" t="s">
        <v>466</v>
      </c>
      <c r="G55" s="398" t="s">
        <v>456</v>
      </c>
      <c r="H55" s="402" t="s">
        <v>464</v>
      </c>
      <c r="I55" s="403"/>
      <c r="J55" s="402"/>
      <c r="K55" s="404" t="s">
        <v>402</v>
      </c>
      <c r="L55" s="405" t="s">
        <v>25</v>
      </c>
      <c r="M55" s="406">
        <v>15693850000</v>
      </c>
      <c r="N55" s="407"/>
      <c r="O55" s="88" t="s">
        <v>475</v>
      </c>
    </row>
    <row r="56" spans="1:15" s="89" customFormat="1" ht="35" customHeight="1" thickBot="1" x14ac:dyDescent="0.2">
      <c r="A56" s="409">
        <v>43</v>
      </c>
      <c r="B56" s="410" t="s">
        <v>473</v>
      </c>
      <c r="C56" s="410" t="s">
        <v>883</v>
      </c>
      <c r="D56" s="411"/>
      <c r="E56" s="412">
        <v>2600</v>
      </c>
      <c r="F56" s="413" t="s">
        <v>901</v>
      </c>
      <c r="G56" s="410" t="s">
        <v>456</v>
      </c>
      <c r="H56" s="414" t="s">
        <v>474</v>
      </c>
      <c r="I56" s="415"/>
      <c r="J56" s="414"/>
      <c r="K56" s="416" t="s">
        <v>402</v>
      </c>
      <c r="L56" s="417"/>
      <c r="M56" s="418">
        <v>9100000</v>
      </c>
      <c r="N56" s="419"/>
      <c r="O56" s="88" t="s">
        <v>475</v>
      </c>
    </row>
    <row r="57" spans="1:15" s="86" customFormat="1" ht="14" x14ac:dyDescent="0.15">
      <c r="A57" s="420"/>
      <c r="B57" s="420"/>
      <c r="C57" s="420"/>
      <c r="D57" s="420"/>
      <c r="E57" s="421"/>
      <c r="F57" s="421"/>
      <c r="G57" s="421"/>
      <c r="H57" s="421"/>
      <c r="I57" s="420"/>
      <c r="J57" s="420"/>
      <c r="K57" s="420"/>
      <c r="L57" s="420"/>
      <c r="M57" s="420"/>
      <c r="N57" s="420"/>
    </row>
    <row r="58" spans="1:15" s="86" customFormat="1" ht="14" x14ac:dyDescent="0.15">
      <c r="A58" s="420"/>
      <c r="B58" s="420"/>
      <c r="C58" s="420"/>
      <c r="D58" s="420"/>
      <c r="E58" s="421"/>
      <c r="F58" s="421"/>
      <c r="G58" s="421"/>
      <c r="H58" s="421"/>
      <c r="I58" s="420"/>
      <c r="J58" s="420"/>
      <c r="K58" s="420"/>
      <c r="L58" s="420"/>
      <c r="M58" s="420">
        <f>SUBTOTAL(9,M16:M56)</f>
        <v>56967627440</v>
      </c>
      <c r="N58" s="420"/>
    </row>
    <row r="59" spans="1:15" s="86" customFormat="1" ht="21.75" customHeight="1" x14ac:dyDescent="0.15">
      <c r="A59" s="510"/>
      <c r="B59" s="510"/>
      <c r="C59" s="510"/>
      <c r="D59" s="510"/>
      <c r="E59" s="512"/>
      <c r="F59" s="512"/>
      <c r="G59" s="512"/>
      <c r="H59" s="512"/>
      <c r="I59" s="510"/>
      <c r="J59" s="510"/>
      <c r="K59" s="510"/>
      <c r="L59" s="510"/>
      <c r="M59" s="510"/>
      <c r="N59" s="510"/>
    </row>
    <row r="60" spans="1:15" s="86" customFormat="1" ht="14" x14ac:dyDescent="0.15">
      <c r="A60" s="510"/>
      <c r="B60" s="510"/>
      <c r="C60" s="510"/>
      <c r="D60" s="512"/>
      <c r="E60" s="512"/>
      <c r="F60" s="512"/>
      <c r="G60" s="512"/>
      <c r="H60" s="510"/>
      <c r="I60" s="510"/>
      <c r="J60" s="621"/>
      <c r="K60" s="621"/>
      <c r="L60" s="621"/>
      <c r="M60" s="621"/>
      <c r="N60" s="422"/>
    </row>
    <row r="61" spans="1:15" s="165" customFormat="1" ht="14" x14ac:dyDescent="0.15">
      <c r="A61" s="510"/>
      <c r="B61" s="619" t="s">
        <v>855</v>
      </c>
      <c r="C61" s="619"/>
      <c r="D61" s="619"/>
      <c r="E61" s="619"/>
      <c r="F61" s="423"/>
      <c r="G61" s="423"/>
      <c r="H61" s="424"/>
      <c r="I61" s="622" t="s">
        <v>920</v>
      </c>
      <c r="J61" s="622"/>
      <c r="K61" s="622"/>
      <c r="L61" s="622"/>
      <c r="M61" s="622"/>
      <c r="N61" s="622"/>
      <c r="O61" s="622"/>
    </row>
    <row r="62" spans="1:15" s="165" customFormat="1" ht="14" x14ac:dyDescent="0.15">
      <c r="A62" s="510"/>
      <c r="B62" s="619" t="s">
        <v>921</v>
      </c>
      <c r="C62" s="619"/>
      <c r="D62" s="619"/>
      <c r="E62" s="619"/>
      <c r="F62" s="423"/>
      <c r="G62" s="423"/>
      <c r="H62" s="424"/>
      <c r="I62" s="425"/>
      <c r="J62" s="425"/>
      <c r="K62" s="425"/>
      <c r="L62" s="425"/>
      <c r="M62" s="425"/>
      <c r="N62" s="426"/>
      <c r="O62" s="514"/>
    </row>
    <row r="63" spans="1:15" s="165" customFormat="1" ht="14" x14ac:dyDescent="0.15">
      <c r="A63" s="510"/>
      <c r="B63" s="619" t="s">
        <v>330</v>
      </c>
      <c r="C63" s="619"/>
      <c r="D63" s="619"/>
      <c r="E63" s="619"/>
      <c r="F63" s="423"/>
      <c r="G63" s="423"/>
      <c r="H63" s="424"/>
      <c r="I63" s="620" t="s">
        <v>36</v>
      </c>
      <c r="J63" s="620"/>
      <c r="K63" s="620"/>
      <c r="L63" s="620"/>
      <c r="M63" s="620"/>
      <c r="N63" s="620"/>
      <c r="O63" s="620"/>
    </row>
    <row r="64" spans="1:15" s="165" customFormat="1" ht="14" x14ac:dyDescent="0.15">
      <c r="A64" s="510"/>
      <c r="B64" s="427"/>
      <c r="C64" s="513"/>
      <c r="D64" s="513"/>
      <c r="E64" s="513"/>
      <c r="F64" s="423"/>
      <c r="G64" s="423"/>
      <c r="H64" s="424"/>
      <c r="I64" s="513"/>
      <c r="J64" s="513"/>
      <c r="K64" s="513"/>
      <c r="L64" s="513"/>
      <c r="M64" s="423"/>
      <c r="N64" s="428"/>
      <c r="O64" s="515"/>
    </row>
    <row r="65" spans="1:15" s="165" customFormat="1" ht="14" x14ac:dyDescent="0.15">
      <c r="A65" s="510"/>
      <c r="B65" s="429"/>
      <c r="C65" s="423"/>
      <c r="D65" s="423"/>
      <c r="E65" s="423"/>
      <c r="F65" s="423"/>
      <c r="G65" s="423"/>
      <c r="H65" s="424"/>
      <c r="I65" s="427"/>
      <c r="J65" s="427"/>
      <c r="K65" s="427"/>
      <c r="L65" s="430"/>
      <c r="M65" s="430"/>
      <c r="N65" s="431"/>
      <c r="O65" s="515"/>
    </row>
    <row r="66" spans="1:15" s="165" customFormat="1" ht="14" x14ac:dyDescent="0.15">
      <c r="A66" s="432"/>
      <c r="B66" s="423"/>
      <c r="C66" s="427"/>
      <c r="D66" s="427"/>
      <c r="E66" s="427"/>
      <c r="F66" s="427"/>
      <c r="G66" s="427"/>
      <c r="H66" s="432"/>
      <c r="I66" s="429"/>
      <c r="J66" s="429"/>
      <c r="K66" s="429"/>
      <c r="L66" s="429"/>
      <c r="M66" s="429"/>
      <c r="N66" s="433"/>
      <c r="O66" s="514"/>
    </row>
    <row r="67" spans="1:15" s="165" customFormat="1" ht="14" x14ac:dyDescent="0.15">
      <c r="A67" s="432"/>
      <c r="B67" s="632" t="s">
        <v>922</v>
      </c>
      <c r="C67" s="632"/>
      <c r="D67" s="632"/>
      <c r="E67" s="632"/>
      <c r="F67" s="429"/>
      <c r="G67" s="429"/>
      <c r="H67" s="432"/>
      <c r="I67" s="633" t="s">
        <v>837</v>
      </c>
      <c r="J67" s="633"/>
      <c r="K67" s="633"/>
      <c r="L67" s="633"/>
      <c r="M67" s="633"/>
      <c r="N67" s="633"/>
      <c r="O67" s="633"/>
    </row>
    <row r="68" spans="1:15" s="165" customFormat="1" ht="14" x14ac:dyDescent="0.15">
      <c r="A68" s="432"/>
      <c r="B68" s="619" t="s">
        <v>923</v>
      </c>
      <c r="C68" s="619"/>
      <c r="D68" s="619"/>
      <c r="E68" s="619"/>
      <c r="F68" s="423"/>
      <c r="G68" s="423"/>
      <c r="H68" s="432"/>
      <c r="I68" s="620" t="s">
        <v>838</v>
      </c>
      <c r="J68" s="620"/>
      <c r="K68" s="620"/>
      <c r="L68" s="620"/>
      <c r="M68" s="620"/>
      <c r="N68" s="620"/>
      <c r="O68" s="620"/>
    </row>
    <row r="69" spans="1:15" s="86" customFormat="1" ht="14" x14ac:dyDescent="0.15">
      <c r="A69" s="434"/>
      <c r="B69" s="434"/>
      <c r="C69" s="434"/>
      <c r="D69" s="434"/>
      <c r="E69" s="434"/>
      <c r="F69" s="434"/>
      <c r="G69" s="434"/>
      <c r="H69" s="434"/>
      <c r="I69" s="434"/>
      <c r="J69" s="434"/>
      <c r="K69" s="434"/>
      <c r="L69" s="434"/>
      <c r="M69" s="434"/>
      <c r="N69" s="434"/>
    </row>
    <row r="70" spans="1:15" s="86" customFormat="1" ht="14" x14ac:dyDescent="0.15">
      <c r="A70" s="434"/>
      <c r="B70" s="434"/>
      <c r="C70" s="434"/>
      <c r="D70" s="434"/>
      <c r="E70" s="434"/>
      <c r="F70" s="434"/>
      <c r="G70" s="434"/>
      <c r="H70" s="434"/>
      <c r="I70" s="434"/>
      <c r="J70" s="434"/>
      <c r="K70" s="434"/>
      <c r="L70" s="434"/>
      <c r="M70" s="434"/>
      <c r="N70" s="434"/>
    </row>
  </sheetData>
  <autoFilter ref="A9:N56" xr:uid="{00000000-0009-0000-0000-000001000000}"/>
  <mergeCells count="29">
    <mergeCell ref="A1:N1"/>
    <mergeCell ref="A2:N2"/>
    <mergeCell ref="B5:I5"/>
    <mergeCell ref="L5:N5"/>
    <mergeCell ref="A6:A8"/>
    <mergeCell ref="B6:B8"/>
    <mergeCell ref="C6:D6"/>
    <mergeCell ref="E6:E8"/>
    <mergeCell ref="F6:F8"/>
    <mergeCell ref="G6:G8"/>
    <mergeCell ref="H6:J6"/>
    <mergeCell ref="K6:K8"/>
    <mergeCell ref="L6:L8"/>
    <mergeCell ref="M6:M8"/>
    <mergeCell ref="N6:N8"/>
    <mergeCell ref="B67:E67"/>
    <mergeCell ref="I67:O67"/>
    <mergeCell ref="C7:C8"/>
    <mergeCell ref="D7:D8"/>
    <mergeCell ref="H7:H8"/>
    <mergeCell ref="I7:J7"/>
    <mergeCell ref="B68:E68"/>
    <mergeCell ref="I68:O68"/>
    <mergeCell ref="J60:M60"/>
    <mergeCell ref="B61:E61"/>
    <mergeCell ref="I61:O61"/>
    <mergeCell ref="B62:E62"/>
    <mergeCell ref="B63:E63"/>
    <mergeCell ref="I63:O63"/>
  </mergeCells>
  <printOptions horizontalCentered="1"/>
  <pageMargins left="0.28000000000000003" right="0.28000000000000003" top="0.90999999999999992" bottom="0.75000000000000011" header="0.31" footer="0.31"/>
  <pageSetup paperSize="5" scale="55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0"/>
  <sheetViews>
    <sheetView tabSelected="1" view="pageBreakPreview" topLeftCell="A47" zoomScale="90" zoomScaleNormal="85" zoomScaleSheetLayoutView="90" workbookViewId="0">
      <selection activeCell="B50" sqref="B50"/>
    </sheetView>
  </sheetViews>
  <sheetFormatPr baseColWidth="10" defaultColWidth="8.83203125" defaultRowHeight="15" x14ac:dyDescent="0.2"/>
  <cols>
    <col min="1" max="1" width="6.6640625" style="426" customWidth="1"/>
    <col min="2" max="2" width="50.1640625" style="426" customWidth="1"/>
    <col min="3" max="3" width="18.1640625" style="426" bestFit="1" customWidth="1"/>
    <col min="4" max="4" width="11.6640625" style="426" customWidth="1"/>
    <col min="5" max="5" width="8.83203125" style="426"/>
    <col min="6" max="6" width="13" style="426" customWidth="1"/>
    <col min="7" max="7" width="31.5" style="426" customWidth="1"/>
    <col min="8" max="8" width="15.5" style="426" customWidth="1"/>
    <col min="9" max="9" width="14" style="426" customWidth="1"/>
    <col min="10" max="10" width="10.6640625" style="426" customWidth="1"/>
    <col min="11" max="11" width="28.6640625" style="426" customWidth="1"/>
    <col min="12" max="12" width="14" style="426" customWidth="1"/>
    <col min="13" max="13" width="18.6640625" style="426" customWidth="1"/>
    <col min="14" max="14" width="9.83203125" style="426" customWidth="1"/>
    <col min="15" max="15" width="15.33203125" style="544" bestFit="1" customWidth="1"/>
    <col min="16" max="16384" width="8.83203125" style="544"/>
  </cols>
  <sheetData>
    <row r="1" spans="1:16" s="89" customFormat="1" ht="25" x14ac:dyDescent="0.15">
      <c r="A1" s="643" t="s">
        <v>333</v>
      </c>
      <c r="B1" s="643"/>
      <c r="C1" s="643"/>
      <c r="D1" s="643"/>
      <c r="E1" s="643"/>
      <c r="F1" s="643"/>
      <c r="G1" s="643"/>
      <c r="H1" s="643"/>
      <c r="I1" s="643"/>
      <c r="J1" s="643"/>
      <c r="K1" s="643"/>
      <c r="L1" s="643"/>
      <c r="M1" s="643"/>
      <c r="N1" s="643"/>
    </row>
    <row r="2" spans="1:16" s="89" customFormat="1" ht="25" x14ac:dyDescent="0.15">
      <c r="A2" s="643" t="s">
        <v>1085</v>
      </c>
      <c r="B2" s="643"/>
      <c r="C2" s="643"/>
      <c r="D2" s="643"/>
      <c r="E2" s="643"/>
      <c r="F2" s="643"/>
      <c r="G2" s="643"/>
      <c r="H2" s="643"/>
      <c r="I2" s="643"/>
      <c r="J2" s="643"/>
      <c r="K2" s="643"/>
      <c r="L2" s="643"/>
      <c r="M2" s="643"/>
      <c r="N2" s="643"/>
    </row>
    <row r="3" spans="1:16" s="89" customFormat="1" ht="14" x14ac:dyDescent="0.15">
      <c r="A3" s="531"/>
      <c r="B3" s="531"/>
      <c r="C3" s="531"/>
      <c r="D3" s="531"/>
      <c r="E3" s="428"/>
      <c r="F3" s="428"/>
      <c r="G3" s="428"/>
      <c r="H3" s="428"/>
      <c r="I3" s="531"/>
      <c r="J3" s="531"/>
      <c r="K3" s="531"/>
      <c r="L3" s="531"/>
      <c r="M3" s="531"/>
      <c r="N3" s="531" t="s">
        <v>294</v>
      </c>
    </row>
    <row r="4" spans="1:16" s="89" customFormat="1" ht="14" x14ac:dyDescent="0.15">
      <c r="A4" s="531"/>
      <c r="B4" s="531"/>
      <c r="C4" s="531"/>
      <c r="D4" s="531"/>
      <c r="E4" s="428"/>
      <c r="F4" s="428"/>
      <c r="G4" s="428"/>
      <c r="H4" s="428"/>
      <c r="I4" s="531"/>
      <c r="J4" s="531"/>
      <c r="K4" s="531"/>
      <c r="L4" s="531"/>
      <c r="M4" s="531"/>
      <c r="N4" s="531"/>
    </row>
    <row r="5" spans="1:16" s="89" customFormat="1" thickBot="1" x14ac:dyDescent="0.2">
      <c r="A5" s="531"/>
      <c r="B5" s="644" t="s">
        <v>379</v>
      </c>
      <c r="C5" s="644"/>
      <c r="D5" s="644"/>
      <c r="E5" s="644"/>
      <c r="F5" s="644"/>
      <c r="G5" s="644"/>
      <c r="H5" s="644"/>
      <c r="I5" s="644"/>
      <c r="J5" s="531"/>
      <c r="K5" s="531"/>
      <c r="L5" s="644" t="s">
        <v>294</v>
      </c>
      <c r="M5" s="644"/>
      <c r="N5" s="644"/>
    </row>
    <row r="6" spans="1:16" s="89" customFormat="1" ht="18" customHeight="1" x14ac:dyDescent="0.15">
      <c r="A6" s="645" t="s">
        <v>340</v>
      </c>
      <c r="B6" s="648" t="s">
        <v>903</v>
      </c>
      <c r="C6" s="649" t="s">
        <v>742</v>
      </c>
      <c r="D6" s="649"/>
      <c r="E6" s="649" t="s">
        <v>907</v>
      </c>
      <c r="F6" s="648" t="s">
        <v>746</v>
      </c>
      <c r="G6" s="648" t="s">
        <v>905</v>
      </c>
      <c r="H6" s="649" t="s">
        <v>748</v>
      </c>
      <c r="I6" s="649"/>
      <c r="J6" s="649"/>
      <c r="K6" s="649" t="s">
        <v>752</v>
      </c>
      <c r="L6" s="649" t="s">
        <v>908</v>
      </c>
      <c r="M6" s="648" t="s">
        <v>753</v>
      </c>
      <c r="N6" s="652" t="s">
        <v>754</v>
      </c>
    </row>
    <row r="7" spans="1:16" s="89" customFormat="1" ht="22" customHeight="1" x14ac:dyDescent="0.15">
      <c r="A7" s="646"/>
      <c r="B7" s="627"/>
      <c r="C7" s="650" t="s">
        <v>743</v>
      </c>
      <c r="D7" s="650" t="s">
        <v>744</v>
      </c>
      <c r="E7" s="650"/>
      <c r="F7" s="627"/>
      <c r="G7" s="627"/>
      <c r="H7" s="627" t="s">
        <v>749</v>
      </c>
      <c r="I7" s="650" t="s">
        <v>750</v>
      </c>
      <c r="J7" s="650"/>
      <c r="K7" s="650"/>
      <c r="L7" s="650"/>
      <c r="M7" s="627"/>
      <c r="N7" s="653"/>
    </row>
    <row r="8" spans="1:16" s="89" customFormat="1" ht="21" customHeight="1" thickBot="1" x14ac:dyDescent="0.2">
      <c r="A8" s="647"/>
      <c r="B8" s="628"/>
      <c r="C8" s="651"/>
      <c r="D8" s="651"/>
      <c r="E8" s="651"/>
      <c r="F8" s="628"/>
      <c r="G8" s="628"/>
      <c r="H8" s="628"/>
      <c r="I8" s="545" t="s">
        <v>751</v>
      </c>
      <c r="J8" s="545" t="s">
        <v>742</v>
      </c>
      <c r="K8" s="651"/>
      <c r="L8" s="651"/>
      <c r="M8" s="628"/>
      <c r="N8" s="654"/>
    </row>
    <row r="9" spans="1:16" s="89" customFormat="1" thickBot="1" x14ac:dyDescent="0.2">
      <c r="A9" s="616">
        <v>1</v>
      </c>
      <c r="B9" s="384">
        <v>2</v>
      </c>
      <c r="C9" s="384">
        <v>3</v>
      </c>
      <c r="D9" s="384">
        <v>4</v>
      </c>
      <c r="E9" s="384">
        <v>5</v>
      </c>
      <c r="F9" s="384">
        <v>6</v>
      </c>
      <c r="G9" s="532">
        <v>7</v>
      </c>
      <c r="H9" s="532">
        <v>8</v>
      </c>
      <c r="I9" s="384">
        <v>9</v>
      </c>
      <c r="J9" s="384">
        <v>10</v>
      </c>
      <c r="K9" s="384">
        <v>11</v>
      </c>
      <c r="L9" s="384">
        <v>12</v>
      </c>
      <c r="M9" s="384">
        <v>13</v>
      </c>
      <c r="N9" s="617">
        <v>14</v>
      </c>
    </row>
    <row r="10" spans="1:16" s="89" customFormat="1" thickTop="1" x14ac:dyDescent="0.15">
      <c r="A10" s="614"/>
      <c r="B10" s="533"/>
      <c r="C10" s="533"/>
      <c r="D10" s="533"/>
      <c r="E10" s="534"/>
      <c r="F10" s="534"/>
      <c r="G10" s="534"/>
      <c r="H10" s="534"/>
      <c r="I10" s="533"/>
      <c r="J10" s="533"/>
      <c r="K10" s="533"/>
      <c r="L10" s="533"/>
      <c r="M10" s="533"/>
      <c r="N10" s="615"/>
    </row>
    <row r="11" spans="1:16" s="89" customFormat="1" ht="22.5" customHeight="1" x14ac:dyDescent="0.15">
      <c r="A11" s="609">
        <v>1</v>
      </c>
      <c r="B11" s="535" t="s">
        <v>8</v>
      </c>
      <c r="C11" s="535"/>
      <c r="D11" s="535" t="s">
        <v>294</v>
      </c>
      <c r="E11" s="536"/>
      <c r="F11" s="536"/>
      <c r="G11" s="536"/>
      <c r="H11" s="536"/>
      <c r="I11" s="535"/>
      <c r="J11" s="536" t="s">
        <v>294</v>
      </c>
      <c r="K11" s="535" t="s">
        <v>294</v>
      </c>
      <c r="L11" s="535" t="s">
        <v>294</v>
      </c>
      <c r="M11" s="536" t="s">
        <v>294</v>
      </c>
      <c r="N11" s="608"/>
    </row>
    <row r="12" spans="1:16" s="89" customFormat="1" ht="22.5" customHeight="1" x14ac:dyDescent="0.15">
      <c r="A12" s="609" t="s">
        <v>9</v>
      </c>
      <c r="B12" s="537" t="s">
        <v>755</v>
      </c>
      <c r="C12" s="535" t="s">
        <v>294</v>
      </c>
      <c r="D12" s="535" t="s">
        <v>294</v>
      </c>
      <c r="E12" s="536"/>
      <c r="F12" s="536"/>
      <c r="G12" s="536"/>
      <c r="H12" s="536"/>
      <c r="I12" s="535"/>
      <c r="J12" s="535"/>
      <c r="K12" s="535" t="s">
        <v>294</v>
      </c>
      <c r="L12" s="535" t="s">
        <v>294</v>
      </c>
      <c r="M12" s="538">
        <f>SUM(M14:M56)</f>
        <v>57463977440</v>
      </c>
      <c r="N12" s="608"/>
      <c r="P12" s="133">
        <f>M12-O12</f>
        <v>57463977440</v>
      </c>
    </row>
    <row r="13" spans="1:16" s="89" customFormat="1" ht="22.5" customHeight="1" x14ac:dyDescent="0.15">
      <c r="A13" s="609" t="s">
        <v>10</v>
      </c>
      <c r="B13" s="535" t="s">
        <v>755</v>
      </c>
      <c r="C13" s="536"/>
      <c r="D13" s="535" t="s">
        <v>294</v>
      </c>
      <c r="E13" s="536"/>
      <c r="F13" s="536"/>
      <c r="G13" s="536"/>
      <c r="H13" s="536"/>
      <c r="I13" s="535"/>
      <c r="J13" s="535"/>
      <c r="K13" s="535" t="s">
        <v>294</v>
      </c>
      <c r="L13" s="535"/>
      <c r="M13" s="535"/>
      <c r="N13" s="608"/>
    </row>
    <row r="14" spans="1:16" s="89" customFormat="1" ht="48" customHeight="1" x14ac:dyDescent="0.15">
      <c r="A14" s="610">
        <v>1</v>
      </c>
      <c r="B14" s="398" t="s">
        <v>756</v>
      </c>
      <c r="C14" s="398" t="s">
        <v>882</v>
      </c>
      <c r="D14" s="399"/>
      <c r="E14" s="400">
        <v>600</v>
      </c>
      <c r="F14" s="401" t="s">
        <v>172</v>
      </c>
      <c r="G14" s="398" t="s">
        <v>357</v>
      </c>
      <c r="H14" s="402" t="s">
        <v>298</v>
      </c>
      <c r="I14" s="403">
        <v>37348</v>
      </c>
      <c r="J14" s="402" t="s">
        <v>358</v>
      </c>
      <c r="K14" s="404" t="s">
        <v>1080</v>
      </c>
      <c r="L14" s="405" t="s">
        <v>758</v>
      </c>
      <c r="M14" s="406">
        <v>90000000</v>
      </c>
      <c r="N14" s="608"/>
    </row>
    <row r="15" spans="1:16" s="89" customFormat="1" ht="48" customHeight="1" x14ac:dyDescent="0.15">
      <c r="A15" s="610">
        <v>2</v>
      </c>
      <c r="B15" s="398" t="s">
        <v>398</v>
      </c>
      <c r="C15" s="398" t="s">
        <v>883</v>
      </c>
      <c r="D15" s="399"/>
      <c r="E15" s="400">
        <v>5418</v>
      </c>
      <c r="F15" s="401" t="s">
        <v>172</v>
      </c>
      <c r="G15" s="398" t="s">
        <v>399</v>
      </c>
      <c r="H15" s="402"/>
      <c r="I15" s="403" t="s">
        <v>400</v>
      </c>
      <c r="J15" s="402" t="s">
        <v>401</v>
      </c>
      <c r="K15" s="404" t="s">
        <v>1080</v>
      </c>
      <c r="L15" s="405" t="s">
        <v>25</v>
      </c>
      <c r="M15" s="406">
        <v>406350000</v>
      </c>
      <c r="N15" s="608"/>
      <c r="O15" s="88" t="s">
        <v>475</v>
      </c>
    </row>
    <row r="16" spans="1:16" s="89" customFormat="1" ht="48" customHeight="1" x14ac:dyDescent="0.15">
      <c r="A16" s="610">
        <v>3</v>
      </c>
      <c r="B16" s="398" t="s">
        <v>403</v>
      </c>
      <c r="C16" s="398" t="s">
        <v>883</v>
      </c>
      <c r="D16" s="399"/>
      <c r="E16" s="400">
        <v>4900</v>
      </c>
      <c r="F16" s="401" t="s">
        <v>726</v>
      </c>
      <c r="G16" s="398" t="s">
        <v>1046</v>
      </c>
      <c r="H16" s="402" t="s">
        <v>298</v>
      </c>
      <c r="I16" s="403">
        <v>0</v>
      </c>
      <c r="J16" s="402">
        <v>0</v>
      </c>
      <c r="K16" s="404" t="s">
        <v>1080</v>
      </c>
      <c r="L16" s="405" t="s">
        <v>25</v>
      </c>
      <c r="M16" s="406">
        <v>269500000</v>
      </c>
      <c r="N16" s="608"/>
      <c r="O16" s="88"/>
    </row>
    <row r="17" spans="1:15" s="89" customFormat="1" ht="48" customHeight="1" x14ac:dyDescent="0.15">
      <c r="A17" s="610">
        <v>4</v>
      </c>
      <c r="B17" s="398" t="s">
        <v>405</v>
      </c>
      <c r="C17" s="398" t="s">
        <v>883</v>
      </c>
      <c r="D17" s="399"/>
      <c r="E17" s="400">
        <v>5125</v>
      </c>
      <c r="F17" s="401" t="s">
        <v>466</v>
      </c>
      <c r="G17" s="398" t="s">
        <v>1047</v>
      </c>
      <c r="H17" s="402" t="s">
        <v>1048</v>
      </c>
      <c r="I17" s="403">
        <v>0</v>
      </c>
      <c r="J17" s="402">
        <v>0</v>
      </c>
      <c r="K17" s="404" t="s">
        <v>1080</v>
      </c>
      <c r="L17" s="405" t="s">
        <v>420</v>
      </c>
      <c r="M17" s="406">
        <v>76875000</v>
      </c>
      <c r="N17" s="608"/>
      <c r="O17" s="88"/>
    </row>
    <row r="18" spans="1:15" s="89" customFormat="1" ht="48" customHeight="1" x14ac:dyDescent="0.15">
      <c r="A18" s="610">
        <v>5</v>
      </c>
      <c r="B18" s="398" t="s">
        <v>408</v>
      </c>
      <c r="C18" s="398" t="s">
        <v>883</v>
      </c>
      <c r="D18" s="399"/>
      <c r="E18" s="400">
        <v>7500</v>
      </c>
      <c r="F18" s="401">
        <v>1982</v>
      </c>
      <c r="G18" s="398" t="s">
        <v>1049</v>
      </c>
      <c r="H18" s="402" t="s">
        <v>1050</v>
      </c>
      <c r="I18" s="403">
        <v>0</v>
      </c>
      <c r="J18" s="402">
        <v>0</v>
      </c>
      <c r="K18" s="404" t="s">
        <v>1080</v>
      </c>
      <c r="L18" s="405" t="s">
        <v>25</v>
      </c>
      <c r="M18" s="406">
        <v>375000000</v>
      </c>
      <c r="N18" s="608"/>
      <c r="O18" s="88"/>
    </row>
    <row r="19" spans="1:15" s="89" customFormat="1" ht="48" customHeight="1" x14ac:dyDescent="0.15">
      <c r="A19" s="610">
        <v>6</v>
      </c>
      <c r="B19" s="398" t="s">
        <v>410</v>
      </c>
      <c r="C19" s="398" t="s">
        <v>883</v>
      </c>
      <c r="D19" s="399"/>
      <c r="E19" s="400">
        <v>10000</v>
      </c>
      <c r="F19" s="401">
        <v>2010</v>
      </c>
      <c r="G19" s="398" t="s">
        <v>1051</v>
      </c>
      <c r="H19" s="402" t="s">
        <v>1050</v>
      </c>
      <c r="I19" s="403">
        <v>0</v>
      </c>
      <c r="J19" s="402">
        <v>0</v>
      </c>
      <c r="K19" s="404" t="s">
        <v>1080</v>
      </c>
      <c r="L19" s="405" t="s">
        <v>25</v>
      </c>
      <c r="M19" s="406">
        <v>400000000</v>
      </c>
      <c r="N19" s="608"/>
      <c r="O19" s="88"/>
    </row>
    <row r="20" spans="1:15" s="89" customFormat="1" ht="48" customHeight="1" x14ac:dyDescent="0.15">
      <c r="A20" s="610">
        <v>7</v>
      </c>
      <c r="B20" s="398" t="s">
        <v>411</v>
      </c>
      <c r="C20" s="398" t="s">
        <v>883</v>
      </c>
      <c r="D20" s="399"/>
      <c r="E20" s="400">
        <v>5000</v>
      </c>
      <c r="F20" s="401">
        <v>2011</v>
      </c>
      <c r="G20" s="398" t="s">
        <v>1052</v>
      </c>
      <c r="H20" s="402" t="s">
        <v>1050</v>
      </c>
      <c r="I20" s="403">
        <v>0</v>
      </c>
      <c r="J20" s="402">
        <v>0</v>
      </c>
      <c r="K20" s="404" t="s">
        <v>1080</v>
      </c>
      <c r="L20" s="405" t="s">
        <v>25</v>
      </c>
      <c r="M20" s="406">
        <v>80000000</v>
      </c>
      <c r="N20" s="608"/>
      <c r="O20" s="88"/>
    </row>
    <row r="21" spans="1:15" s="89" customFormat="1" ht="48" customHeight="1" x14ac:dyDescent="0.15">
      <c r="A21" s="610">
        <v>8</v>
      </c>
      <c r="B21" s="398" t="s">
        <v>412</v>
      </c>
      <c r="C21" s="398" t="s">
        <v>883</v>
      </c>
      <c r="D21" s="399"/>
      <c r="E21" s="400">
        <v>50000</v>
      </c>
      <c r="F21" s="401">
        <v>2014</v>
      </c>
      <c r="G21" s="398" t="s">
        <v>1053</v>
      </c>
      <c r="H21" s="402" t="s">
        <v>1054</v>
      </c>
      <c r="I21" s="403">
        <v>0</v>
      </c>
      <c r="J21" s="402">
        <v>0</v>
      </c>
      <c r="K21" s="404" t="s">
        <v>1080</v>
      </c>
      <c r="L21" s="405" t="s">
        <v>25</v>
      </c>
      <c r="M21" s="406">
        <v>2500000000</v>
      </c>
      <c r="N21" s="608"/>
      <c r="O21" s="88"/>
    </row>
    <row r="22" spans="1:15" s="89" customFormat="1" ht="48" customHeight="1" x14ac:dyDescent="0.15">
      <c r="A22" s="610">
        <v>9</v>
      </c>
      <c r="B22" s="398" t="s">
        <v>415</v>
      </c>
      <c r="C22" s="398" t="s">
        <v>883</v>
      </c>
      <c r="D22" s="399"/>
      <c r="E22" s="400">
        <v>1200</v>
      </c>
      <c r="F22" s="401" t="s">
        <v>466</v>
      </c>
      <c r="G22" s="398" t="s">
        <v>1055</v>
      </c>
      <c r="H22" s="402" t="s">
        <v>1054</v>
      </c>
      <c r="I22" s="403">
        <v>0</v>
      </c>
      <c r="J22" s="402">
        <v>0</v>
      </c>
      <c r="K22" s="404" t="s">
        <v>1080</v>
      </c>
      <c r="L22" s="405" t="s">
        <v>25</v>
      </c>
      <c r="M22" s="406">
        <v>36000000</v>
      </c>
      <c r="N22" s="608"/>
      <c r="O22" s="88"/>
    </row>
    <row r="23" spans="1:15" s="89" customFormat="1" ht="48" customHeight="1" x14ac:dyDescent="0.15">
      <c r="A23" s="610">
        <v>10</v>
      </c>
      <c r="B23" s="398" t="s">
        <v>416</v>
      </c>
      <c r="C23" s="398" t="s">
        <v>883</v>
      </c>
      <c r="D23" s="399"/>
      <c r="E23" s="400">
        <v>30000</v>
      </c>
      <c r="F23" s="401" t="s">
        <v>417</v>
      </c>
      <c r="G23" s="398" t="s">
        <v>1056</v>
      </c>
      <c r="H23" s="402" t="s">
        <v>419</v>
      </c>
      <c r="I23" s="403">
        <v>0</v>
      </c>
      <c r="J23" s="402">
        <v>0</v>
      </c>
      <c r="K23" s="404" t="s">
        <v>1080</v>
      </c>
      <c r="L23" s="405" t="s">
        <v>420</v>
      </c>
      <c r="M23" s="406">
        <v>937500000</v>
      </c>
      <c r="N23" s="608"/>
      <c r="O23" s="88"/>
    </row>
    <row r="24" spans="1:15" s="89" customFormat="1" ht="48" customHeight="1" x14ac:dyDescent="0.15">
      <c r="A24" s="610">
        <v>11</v>
      </c>
      <c r="B24" s="398" t="s">
        <v>421</v>
      </c>
      <c r="C24" s="398" t="s">
        <v>883</v>
      </c>
      <c r="D24" s="399"/>
      <c r="E24" s="400">
        <v>20000</v>
      </c>
      <c r="F24" s="401">
        <v>2002</v>
      </c>
      <c r="G24" s="398" t="s">
        <v>1057</v>
      </c>
      <c r="H24" s="402" t="s">
        <v>1050</v>
      </c>
      <c r="I24" s="403">
        <v>0</v>
      </c>
      <c r="J24" s="402">
        <v>0</v>
      </c>
      <c r="K24" s="404" t="s">
        <v>1080</v>
      </c>
      <c r="L24" s="405" t="s">
        <v>25</v>
      </c>
      <c r="M24" s="406">
        <v>1500000000</v>
      </c>
      <c r="N24" s="608"/>
      <c r="O24" s="88"/>
    </row>
    <row r="25" spans="1:15" s="89" customFormat="1" ht="48" customHeight="1" x14ac:dyDescent="0.15">
      <c r="A25" s="610">
        <v>12</v>
      </c>
      <c r="B25" s="398" t="s">
        <v>423</v>
      </c>
      <c r="C25" s="398" t="s">
        <v>883</v>
      </c>
      <c r="D25" s="399"/>
      <c r="E25" s="400">
        <v>5600</v>
      </c>
      <c r="F25" s="401">
        <v>2002</v>
      </c>
      <c r="G25" s="398" t="s">
        <v>1058</v>
      </c>
      <c r="H25" s="402" t="s">
        <v>1050</v>
      </c>
      <c r="I25" s="403">
        <v>0</v>
      </c>
      <c r="J25" s="402">
        <v>0</v>
      </c>
      <c r="K25" s="404" t="s">
        <v>1080</v>
      </c>
      <c r="L25" s="405" t="s">
        <v>25</v>
      </c>
      <c r="M25" s="406">
        <v>280000000</v>
      </c>
      <c r="N25" s="608"/>
      <c r="O25" s="88"/>
    </row>
    <row r="26" spans="1:15" s="89" customFormat="1" ht="48" customHeight="1" x14ac:dyDescent="0.15">
      <c r="A26" s="610">
        <v>13</v>
      </c>
      <c r="B26" s="398" t="s">
        <v>424</v>
      </c>
      <c r="C26" s="398" t="s">
        <v>883</v>
      </c>
      <c r="D26" s="399"/>
      <c r="E26" s="400">
        <v>20000</v>
      </c>
      <c r="F26" s="401">
        <v>1999</v>
      </c>
      <c r="G26" s="398" t="s">
        <v>1059</v>
      </c>
      <c r="H26" s="402" t="s">
        <v>1050</v>
      </c>
      <c r="I26" s="403">
        <v>0</v>
      </c>
      <c r="J26" s="402">
        <v>0</v>
      </c>
      <c r="K26" s="404" t="s">
        <v>1080</v>
      </c>
      <c r="L26" s="405" t="s">
        <v>25</v>
      </c>
      <c r="M26" s="406">
        <v>300000000</v>
      </c>
      <c r="N26" s="608"/>
      <c r="O26" s="88"/>
    </row>
    <row r="27" spans="1:15" s="89" customFormat="1" ht="48" customHeight="1" x14ac:dyDescent="0.15">
      <c r="A27" s="610">
        <v>14</v>
      </c>
      <c r="B27" s="398" t="s">
        <v>425</v>
      </c>
      <c r="C27" s="398" t="s">
        <v>883</v>
      </c>
      <c r="D27" s="399"/>
      <c r="E27" s="400">
        <v>6000</v>
      </c>
      <c r="F27" s="401">
        <v>2000</v>
      </c>
      <c r="G27" s="398" t="s">
        <v>1060</v>
      </c>
      <c r="H27" s="402" t="s">
        <v>1050</v>
      </c>
      <c r="I27" s="403">
        <v>0</v>
      </c>
      <c r="J27" s="402">
        <v>0</v>
      </c>
      <c r="K27" s="404" t="s">
        <v>1080</v>
      </c>
      <c r="L27" s="405" t="s">
        <v>25</v>
      </c>
      <c r="M27" s="406">
        <v>420000000</v>
      </c>
      <c r="N27" s="608"/>
      <c r="O27" s="88"/>
    </row>
    <row r="28" spans="1:15" s="89" customFormat="1" ht="48" customHeight="1" x14ac:dyDescent="0.15">
      <c r="A28" s="610">
        <v>15</v>
      </c>
      <c r="B28" s="398" t="s">
        <v>426</v>
      </c>
      <c r="C28" s="398" t="s">
        <v>883</v>
      </c>
      <c r="D28" s="399"/>
      <c r="E28" s="400">
        <v>10000</v>
      </c>
      <c r="F28" s="401">
        <v>2005</v>
      </c>
      <c r="G28" s="398" t="s">
        <v>1061</v>
      </c>
      <c r="H28" s="402" t="s">
        <v>428</v>
      </c>
      <c r="I28" s="403">
        <v>0</v>
      </c>
      <c r="J28" s="402">
        <v>0</v>
      </c>
      <c r="K28" s="404" t="s">
        <v>1080</v>
      </c>
      <c r="L28" s="405" t="s">
        <v>25</v>
      </c>
      <c r="M28" s="406">
        <v>50000000</v>
      </c>
      <c r="N28" s="608"/>
      <c r="O28" s="88"/>
    </row>
    <row r="29" spans="1:15" s="89" customFormat="1" ht="48" customHeight="1" x14ac:dyDescent="0.15">
      <c r="A29" s="610">
        <v>16</v>
      </c>
      <c r="B29" s="398" t="s">
        <v>429</v>
      </c>
      <c r="C29" s="398" t="s">
        <v>883</v>
      </c>
      <c r="D29" s="399"/>
      <c r="E29" s="400">
        <v>15000</v>
      </c>
      <c r="F29" s="401">
        <v>2005</v>
      </c>
      <c r="G29" s="398" t="s">
        <v>1062</v>
      </c>
      <c r="H29" s="402" t="s">
        <v>1050</v>
      </c>
      <c r="I29" s="403">
        <v>0</v>
      </c>
      <c r="J29" s="402">
        <v>0</v>
      </c>
      <c r="K29" s="404" t="s">
        <v>1080</v>
      </c>
      <c r="L29" s="405" t="s">
        <v>25</v>
      </c>
      <c r="M29" s="406">
        <v>75000000</v>
      </c>
      <c r="N29" s="608"/>
      <c r="O29" s="88"/>
    </row>
    <row r="30" spans="1:15" s="89" customFormat="1" ht="48" customHeight="1" x14ac:dyDescent="0.15">
      <c r="A30" s="610">
        <v>17</v>
      </c>
      <c r="B30" s="398" t="s">
        <v>424</v>
      </c>
      <c r="C30" s="398" t="s">
        <v>883</v>
      </c>
      <c r="D30" s="399"/>
      <c r="E30" s="400">
        <v>6400</v>
      </c>
      <c r="F30" s="401">
        <v>2010</v>
      </c>
      <c r="G30" s="398" t="s">
        <v>1063</v>
      </c>
      <c r="H30" s="402" t="s">
        <v>1050</v>
      </c>
      <c r="I30" s="403">
        <v>0</v>
      </c>
      <c r="J30" s="402">
        <v>0</v>
      </c>
      <c r="K30" s="404" t="s">
        <v>1080</v>
      </c>
      <c r="L30" s="405" t="s">
        <v>25</v>
      </c>
      <c r="M30" s="406">
        <v>22400000</v>
      </c>
      <c r="N30" s="608"/>
      <c r="O30" s="88"/>
    </row>
    <row r="31" spans="1:15" s="89" customFormat="1" ht="48" customHeight="1" x14ac:dyDescent="0.15">
      <c r="A31" s="610">
        <v>18</v>
      </c>
      <c r="B31" s="398" t="s">
        <v>431</v>
      </c>
      <c r="C31" s="398" t="s">
        <v>883</v>
      </c>
      <c r="D31" s="399"/>
      <c r="E31" s="400">
        <v>8700</v>
      </c>
      <c r="F31" s="401">
        <v>1999</v>
      </c>
      <c r="G31" s="398" t="s">
        <v>1064</v>
      </c>
      <c r="H31" s="402" t="s">
        <v>1050</v>
      </c>
      <c r="I31" s="403">
        <v>0</v>
      </c>
      <c r="J31" s="402">
        <v>0</v>
      </c>
      <c r="K31" s="404" t="s">
        <v>1080</v>
      </c>
      <c r="L31" s="405" t="s">
        <v>25</v>
      </c>
      <c r="M31" s="406">
        <v>30450000</v>
      </c>
      <c r="N31" s="608"/>
      <c r="O31" s="88"/>
    </row>
    <row r="32" spans="1:15" s="89" customFormat="1" ht="48" customHeight="1" x14ac:dyDescent="0.15">
      <c r="A32" s="610">
        <v>19</v>
      </c>
      <c r="B32" s="398" t="s">
        <v>424</v>
      </c>
      <c r="C32" s="398" t="s">
        <v>883</v>
      </c>
      <c r="D32" s="399"/>
      <c r="E32" s="400">
        <v>5000</v>
      </c>
      <c r="F32" s="401">
        <v>1999</v>
      </c>
      <c r="G32" s="398" t="s">
        <v>1065</v>
      </c>
      <c r="H32" s="402" t="s">
        <v>1050</v>
      </c>
      <c r="I32" s="403">
        <v>0</v>
      </c>
      <c r="J32" s="402">
        <v>0</v>
      </c>
      <c r="K32" s="404" t="s">
        <v>1080</v>
      </c>
      <c r="L32" s="405" t="s">
        <v>25</v>
      </c>
      <c r="M32" s="406">
        <v>17500000</v>
      </c>
      <c r="N32" s="608"/>
      <c r="O32" s="88"/>
    </row>
    <row r="33" spans="1:15" s="89" customFormat="1" ht="48" customHeight="1" x14ac:dyDescent="0.15">
      <c r="A33" s="610">
        <v>20</v>
      </c>
      <c r="B33" s="398" t="s">
        <v>424</v>
      </c>
      <c r="C33" s="398" t="s">
        <v>883</v>
      </c>
      <c r="D33" s="399"/>
      <c r="E33" s="400">
        <v>6400</v>
      </c>
      <c r="F33" s="401">
        <v>2000</v>
      </c>
      <c r="G33" s="398" t="s">
        <v>1063</v>
      </c>
      <c r="H33" s="402" t="s">
        <v>1050</v>
      </c>
      <c r="I33" s="403">
        <v>0</v>
      </c>
      <c r="J33" s="402">
        <v>0</v>
      </c>
      <c r="K33" s="404" t="s">
        <v>1080</v>
      </c>
      <c r="L33" s="405" t="s">
        <v>25</v>
      </c>
      <c r="M33" s="406">
        <v>320000000</v>
      </c>
      <c r="N33" s="608"/>
      <c r="O33" s="88"/>
    </row>
    <row r="34" spans="1:15" s="89" customFormat="1" ht="48" customHeight="1" x14ac:dyDescent="0.15">
      <c r="A34" s="610">
        <v>21</v>
      </c>
      <c r="B34" s="398" t="s">
        <v>433</v>
      </c>
      <c r="C34" s="398" t="s">
        <v>883</v>
      </c>
      <c r="D34" s="399"/>
      <c r="E34" s="400">
        <v>150</v>
      </c>
      <c r="F34" s="401" t="s">
        <v>896</v>
      </c>
      <c r="G34" s="398" t="s">
        <v>1066</v>
      </c>
      <c r="H34" s="402" t="s">
        <v>1067</v>
      </c>
      <c r="I34" s="403">
        <v>0</v>
      </c>
      <c r="J34" s="402">
        <v>0</v>
      </c>
      <c r="K34" s="404" t="s">
        <v>1080</v>
      </c>
      <c r="L34" s="405" t="s">
        <v>25</v>
      </c>
      <c r="M34" s="406">
        <v>39092440</v>
      </c>
      <c r="N34" s="608"/>
      <c r="O34" s="88"/>
    </row>
    <row r="35" spans="1:15" s="89" customFormat="1" ht="48" customHeight="1" x14ac:dyDescent="0.15">
      <c r="A35" s="610">
        <v>22</v>
      </c>
      <c r="B35" s="398" t="s">
        <v>438</v>
      </c>
      <c r="C35" s="398" t="s">
        <v>883</v>
      </c>
      <c r="D35" s="399"/>
      <c r="E35" s="400">
        <v>480</v>
      </c>
      <c r="F35" s="401" t="s">
        <v>439</v>
      </c>
      <c r="G35" s="398" t="s">
        <v>1068</v>
      </c>
      <c r="H35" s="402" t="s">
        <v>298</v>
      </c>
      <c r="I35" s="403">
        <v>0</v>
      </c>
      <c r="J35" s="402">
        <v>0</v>
      </c>
      <c r="K35" s="404" t="s">
        <v>1080</v>
      </c>
      <c r="L35" s="405" t="s">
        <v>25</v>
      </c>
      <c r="M35" s="406">
        <v>72000000</v>
      </c>
      <c r="N35" s="608"/>
      <c r="O35" s="88"/>
    </row>
    <row r="36" spans="1:15" s="89" customFormat="1" ht="48" customHeight="1" x14ac:dyDescent="0.15">
      <c r="A36" s="610">
        <v>23</v>
      </c>
      <c r="B36" s="398" t="s">
        <v>441</v>
      </c>
      <c r="C36" s="398" t="s">
        <v>883</v>
      </c>
      <c r="D36" s="399"/>
      <c r="E36" s="400">
        <v>10000</v>
      </c>
      <c r="F36" s="401" t="s">
        <v>442</v>
      </c>
      <c r="G36" s="398" t="s">
        <v>1069</v>
      </c>
      <c r="H36" s="402" t="s">
        <v>407</v>
      </c>
      <c r="I36" s="403">
        <v>0</v>
      </c>
      <c r="J36" s="402">
        <v>0</v>
      </c>
      <c r="K36" s="404" t="s">
        <v>1080</v>
      </c>
      <c r="L36" s="405" t="s">
        <v>420</v>
      </c>
      <c r="M36" s="406">
        <v>120000000</v>
      </c>
      <c r="N36" s="608"/>
      <c r="O36" s="88"/>
    </row>
    <row r="37" spans="1:15" s="89" customFormat="1" ht="48" customHeight="1" x14ac:dyDescent="0.15">
      <c r="A37" s="610">
        <v>24</v>
      </c>
      <c r="B37" s="398" t="s">
        <v>443</v>
      </c>
      <c r="C37" s="398" t="s">
        <v>883</v>
      </c>
      <c r="D37" s="399"/>
      <c r="E37" s="400">
        <v>23200</v>
      </c>
      <c r="F37" s="401">
        <v>2002</v>
      </c>
      <c r="G37" s="398" t="s">
        <v>1070</v>
      </c>
      <c r="H37" s="402" t="s">
        <v>1050</v>
      </c>
      <c r="I37" s="403">
        <v>0</v>
      </c>
      <c r="J37" s="402">
        <v>0</v>
      </c>
      <c r="K37" s="404" t="s">
        <v>1080</v>
      </c>
      <c r="L37" s="405" t="s">
        <v>25</v>
      </c>
      <c r="M37" s="406">
        <v>348000000</v>
      </c>
      <c r="N37" s="608"/>
      <c r="O37" s="88"/>
    </row>
    <row r="38" spans="1:15" s="89" customFormat="1" ht="48" customHeight="1" x14ac:dyDescent="0.15">
      <c r="A38" s="610">
        <v>25</v>
      </c>
      <c r="B38" s="398" t="s">
        <v>438</v>
      </c>
      <c r="C38" s="398" t="s">
        <v>883</v>
      </c>
      <c r="D38" s="399"/>
      <c r="E38" s="400">
        <v>12500</v>
      </c>
      <c r="F38" s="401" t="s">
        <v>446</v>
      </c>
      <c r="G38" s="398" t="s">
        <v>1071</v>
      </c>
      <c r="H38" s="402" t="s">
        <v>419</v>
      </c>
      <c r="I38" s="403">
        <v>0</v>
      </c>
      <c r="J38" s="402">
        <v>0</v>
      </c>
      <c r="K38" s="404" t="s">
        <v>1080</v>
      </c>
      <c r="L38" s="405" t="s">
        <v>25</v>
      </c>
      <c r="M38" s="406">
        <v>1875000000</v>
      </c>
      <c r="N38" s="608"/>
      <c r="O38" s="88"/>
    </row>
    <row r="39" spans="1:15" s="89" customFormat="1" ht="48" customHeight="1" x14ac:dyDescent="0.15">
      <c r="A39" s="610">
        <v>26</v>
      </c>
      <c r="B39" s="398" t="s">
        <v>448</v>
      </c>
      <c r="C39" s="398" t="s">
        <v>883</v>
      </c>
      <c r="D39" s="399"/>
      <c r="E39" s="400">
        <v>7548</v>
      </c>
      <c r="F39" s="401">
        <v>1980</v>
      </c>
      <c r="G39" s="398" t="s">
        <v>1072</v>
      </c>
      <c r="H39" s="402" t="s">
        <v>1073</v>
      </c>
      <c r="I39" s="403">
        <v>0</v>
      </c>
      <c r="J39" s="402">
        <v>0</v>
      </c>
      <c r="K39" s="404" t="s">
        <v>1080</v>
      </c>
      <c r="L39" s="405" t="s">
        <v>25</v>
      </c>
      <c r="M39" s="406">
        <v>754800000</v>
      </c>
      <c r="N39" s="608"/>
      <c r="O39" s="88"/>
    </row>
    <row r="40" spans="1:15" s="89" customFormat="1" ht="48" customHeight="1" x14ac:dyDescent="0.15">
      <c r="A40" s="610">
        <v>27</v>
      </c>
      <c r="B40" s="398" t="s">
        <v>454</v>
      </c>
      <c r="C40" s="398" t="s">
        <v>883</v>
      </c>
      <c r="D40" s="399"/>
      <c r="E40" s="400">
        <v>10000</v>
      </c>
      <c r="F40" s="401">
        <v>1999</v>
      </c>
      <c r="G40" s="398" t="s">
        <v>1074</v>
      </c>
      <c r="H40" s="402" t="s">
        <v>1050</v>
      </c>
      <c r="I40" s="403">
        <v>0</v>
      </c>
      <c r="J40" s="402">
        <v>0</v>
      </c>
      <c r="K40" s="404" t="s">
        <v>1080</v>
      </c>
      <c r="L40" s="405" t="s">
        <v>25</v>
      </c>
      <c r="M40" s="406">
        <v>300000000</v>
      </c>
      <c r="N40" s="608"/>
      <c r="O40" s="88"/>
    </row>
    <row r="41" spans="1:15" s="89" customFormat="1" ht="48" customHeight="1" x14ac:dyDescent="0.15">
      <c r="A41" s="610">
        <v>28</v>
      </c>
      <c r="B41" s="398" t="s">
        <v>455</v>
      </c>
      <c r="C41" s="398" t="s">
        <v>883</v>
      </c>
      <c r="D41" s="399"/>
      <c r="E41" s="400">
        <v>1575</v>
      </c>
      <c r="F41" s="401" t="s">
        <v>439</v>
      </c>
      <c r="G41" s="398" t="s">
        <v>1075</v>
      </c>
      <c r="H41" s="402" t="s">
        <v>1050</v>
      </c>
      <c r="I41" s="403">
        <v>0</v>
      </c>
      <c r="J41" s="402">
        <v>0</v>
      </c>
      <c r="K41" s="404" t="s">
        <v>1080</v>
      </c>
      <c r="L41" s="405" t="s">
        <v>25</v>
      </c>
      <c r="M41" s="406">
        <v>78750000</v>
      </c>
      <c r="N41" s="608"/>
      <c r="O41" s="88"/>
    </row>
    <row r="42" spans="1:15" s="89" customFormat="1" ht="48" customHeight="1" x14ac:dyDescent="0.15">
      <c r="A42" s="610">
        <v>29</v>
      </c>
      <c r="B42" s="398" t="s">
        <v>463</v>
      </c>
      <c r="C42" s="398" t="s">
        <v>883</v>
      </c>
      <c r="D42" s="399"/>
      <c r="E42" s="400">
        <v>9197</v>
      </c>
      <c r="F42" s="401" t="s">
        <v>900</v>
      </c>
      <c r="G42" s="398" t="s">
        <v>1076</v>
      </c>
      <c r="H42" s="402" t="s">
        <v>1077</v>
      </c>
      <c r="I42" s="403">
        <v>0</v>
      </c>
      <c r="J42" s="402">
        <v>0</v>
      </c>
      <c r="K42" s="404" t="s">
        <v>1080</v>
      </c>
      <c r="L42" s="405" t="s">
        <v>25</v>
      </c>
      <c r="M42" s="406">
        <v>1928290000</v>
      </c>
      <c r="N42" s="608"/>
      <c r="O42" s="88"/>
    </row>
    <row r="43" spans="1:15" s="89" customFormat="1" ht="48" customHeight="1" x14ac:dyDescent="0.15">
      <c r="A43" s="610">
        <v>30</v>
      </c>
      <c r="B43" s="398" t="s">
        <v>472</v>
      </c>
      <c r="C43" s="398" t="s">
        <v>883</v>
      </c>
      <c r="D43" s="399"/>
      <c r="E43" s="400">
        <v>76265</v>
      </c>
      <c r="F43" s="401" t="s">
        <v>466</v>
      </c>
      <c r="G43" s="398" t="s">
        <v>1076</v>
      </c>
      <c r="H43" s="402" t="s">
        <v>1077</v>
      </c>
      <c r="I43" s="403">
        <v>0</v>
      </c>
      <c r="J43" s="402">
        <v>0</v>
      </c>
      <c r="K43" s="404" t="s">
        <v>1080</v>
      </c>
      <c r="L43" s="405" t="s">
        <v>25</v>
      </c>
      <c r="M43" s="406">
        <v>15693850000</v>
      </c>
      <c r="N43" s="608"/>
      <c r="O43" s="88"/>
    </row>
    <row r="44" spans="1:15" s="89" customFormat="1" ht="48" customHeight="1" x14ac:dyDescent="0.15">
      <c r="A44" s="610">
        <v>31</v>
      </c>
      <c r="B44" s="398" t="s">
        <v>473</v>
      </c>
      <c r="C44" s="398" t="s">
        <v>883</v>
      </c>
      <c r="D44" s="399"/>
      <c r="E44" s="400">
        <v>2600</v>
      </c>
      <c r="F44" s="401" t="s">
        <v>901</v>
      </c>
      <c r="G44" s="398" t="s">
        <v>1078</v>
      </c>
      <c r="H44" s="402" t="s">
        <v>1079</v>
      </c>
      <c r="I44" s="403">
        <v>0</v>
      </c>
      <c r="J44" s="402">
        <v>0</v>
      </c>
      <c r="K44" s="404" t="s">
        <v>1080</v>
      </c>
      <c r="L44" s="405" t="s">
        <v>25</v>
      </c>
      <c r="M44" s="406">
        <v>9100000</v>
      </c>
      <c r="N44" s="608"/>
      <c r="O44" s="88"/>
    </row>
    <row r="45" spans="1:15" s="89" customFormat="1" ht="48" customHeight="1" x14ac:dyDescent="0.15">
      <c r="A45" s="610">
        <v>32</v>
      </c>
      <c r="B45" s="398" t="s">
        <v>435</v>
      </c>
      <c r="C45" s="398" t="s">
        <v>884</v>
      </c>
      <c r="D45" s="399"/>
      <c r="E45" s="400">
        <v>520</v>
      </c>
      <c r="F45" s="408" t="s">
        <v>897</v>
      </c>
      <c r="G45" s="398" t="s">
        <v>436</v>
      </c>
      <c r="H45" s="402" t="s">
        <v>298</v>
      </c>
      <c r="I45" s="403">
        <v>32580</v>
      </c>
      <c r="J45" s="402" t="s">
        <v>430</v>
      </c>
      <c r="K45" s="404" t="s">
        <v>402</v>
      </c>
      <c r="L45" s="405" t="s">
        <v>437</v>
      </c>
      <c r="M45" s="406">
        <v>78000000</v>
      </c>
      <c r="N45" s="608"/>
      <c r="O45" s="88" t="s">
        <v>475</v>
      </c>
    </row>
    <row r="46" spans="1:15" s="89" customFormat="1" ht="48" customHeight="1" x14ac:dyDescent="0.15">
      <c r="A46" s="610">
        <v>33</v>
      </c>
      <c r="B46" s="398" t="s">
        <v>440</v>
      </c>
      <c r="C46" s="398" t="s">
        <v>883</v>
      </c>
      <c r="D46" s="399"/>
      <c r="E46" s="400">
        <v>230</v>
      </c>
      <c r="F46" s="408" t="s">
        <v>897</v>
      </c>
      <c r="G46" s="398" t="s">
        <v>436</v>
      </c>
      <c r="H46" s="402" t="s">
        <v>298</v>
      </c>
      <c r="I46" s="403">
        <v>32580</v>
      </c>
      <c r="J46" s="402" t="s">
        <v>432</v>
      </c>
      <c r="K46" s="404" t="s">
        <v>402</v>
      </c>
      <c r="L46" s="405" t="s">
        <v>437</v>
      </c>
      <c r="M46" s="406">
        <v>34500000</v>
      </c>
      <c r="N46" s="608"/>
      <c r="O46" s="88" t="s">
        <v>475</v>
      </c>
    </row>
    <row r="47" spans="1:15" s="89" customFormat="1" ht="48" customHeight="1" x14ac:dyDescent="0.15">
      <c r="A47" s="610">
        <v>34</v>
      </c>
      <c r="B47" s="398" t="s">
        <v>450</v>
      </c>
      <c r="C47" s="398" t="s">
        <v>883</v>
      </c>
      <c r="D47" s="399"/>
      <c r="E47" s="400">
        <v>7884</v>
      </c>
      <c r="F47" s="408" t="s">
        <v>898</v>
      </c>
      <c r="G47" s="398" t="s">
        <v>451</v>
      </c>
      <c r="H47" s="402"/>
      <c r="I47" s="403" t="s">
        <v>452</v>
      </c>
      <c r="J47" s="402" t="s">
        <v>453</v>
      </c>
      <c r="K47" s="404" t="s">
        <v>402</v>
      </c>
      <c r="L47" s="405" t="s">
        <v>437</v>
      </c>
      <c r="M47" s="406">
        <v>512460000</v>
      </c>
      <c r="N47" s="608"/>
      <c r="O47" s="88" t="s">
        <v>475</v>
      </c>
    </row>
    <row r="48" spans="1:15" s="89" customFormat="1" ht="48" customHeight="1" x14ac:dyDescent="0.15">
      <c r="A48" s="610">
        <v>35</v>
      </c>
      <c r="B48" s="398" t="s">
        <v>457</v>
      </c>
      <c r="C48" s="398" t="s">
        <v>883</v>
      </c>
      <c r="D48" s="399"/>
      <c r="E48" s="400">
        <v>48240</v>
      </c>
      <c r="F48" s="408" t="s">
        <v>899</v>
      </c>
      <c r="G48" s="398" t="s">
        <v>456</v>
      </c>
      <c r="H48" s="402" t="s">
        <v>458</v>
      </c>
      <c r="I48" s="403">
        <v>28507</v>
      </c>
      <c r="J48" s="402">
        <v>1</v>
      </c>
      <c r="K48" s="404" t="s">
        <v>402</v>
      </c>
      <c r="L48" s="405" t="s">
        <v>437</v>
      </c>
      <c r="M48" s="406">
        <v>23830560000</v>
      </c>
      <c r="N48" s="608"/>
      <c r="O48" s="88" t="s">
        <v>475</v>
      </c>
    </row>
    <row r="49" spans="1:15" s="89" customFormat="1" ht="48" customHeight="1" x14ac:dyDescent="0.15">
      <c r="A49" s="610">
        <v>36</v>
      </c>
      <c r="B49" s="398" t="s">
        <v>459</v>
      </c>
      <c r="C49" s="398" t="s">
        <v>883</v>
      </c>
      <c r="D49" s="399"/>
      <c r="E49" s="400">
        <v>2256</v>
      </c>
      <c r="F49" s="408" t="s">
        <v>400</v>
      </c>
      <c r="G49" s="398" t="s">
        <v>456</v>
      </c>
      <c r="H49" s="402" t="s">
        <v>419</v>
      </c>
      <c r="I49" s="403">
        <v>31787</v>
      </c>
      <c r="J49" s="402">
        <v>1423</v>
      </c>
      <c r="K49" s="404" t="s">
        <v>402</v>
      </c>
      <c r="L49" s="405" t="s">
        <v>437</v>
      </c>
      <c r="M49" s="406">
        <v>656496000</v>
      </c>
      <c r="N49" s="608"/>
      <c r="O49" s="88" t="s">
        <v>475</v>
      </c>
    </row>
    <row r="50" spans="1:15" s="89" customFormat="1" ht="48" customHeight="1" x14ac:dyDescent="0.15">
      <c r="A50" s="610">
        <v>37</v>
      </c>
      <c r="B50" s="398" t="s">
        <v>460</v>
      </c>
      <c r="C50" s="398" t="s">
        <v>883</v>
      </c>
      <c r="D50" s="399"/>
      <c r="E50" s="400">
        <v>2000</v>
      </c>
      <c r="F50" s="401" t="s">
        <v>172</v>
      </c>
      <c r="G50" s="398" t="s">
        <v>456</v>
      </c>
      <c r="H50" s="402"/>
      <c r="I50" s="403">
        <v>37313</v>
      </c>
      <c r="J50" s="402">
        <v>10</v>
      </c>
      <c r="K50" s="404" t="s">
        <v>402</v>
      </c>
      <c r="L50" s="405" t="s">
        <v>25</v>
      </c>
      <c r="M50" s="406">
        <v>738000000</v>
      </c>
      <c r="N50" s="608"/>
      <c r="O50" s="88" t="s">
        <v>475</v>
      </c>
    </row>
    <row r="51" spans="1:15" s="89" customFormat="1" ht="48" customHeight="1" x14ac:dyDescent="0.15">
      <c r="A51" s="610">
        <v>38</v>
      </c>
      <c r="B51" s="398" t="s">
        <v>461</v>
      </c>
      <c r="C51" s="398" t="s">
        <v>883</v>
      </c>
      <c r="D51" s="399"/>
      <c r="E51" s="400">
        <v>830</v>
      </c>
      <c r="F51" s="408" t="s">
        <v>471</v>
      </c>
      <c r="G51" s="398" t="s">
        <v>456</v>
      </c>
      <c r="H51" s="402"/>
      <c r="I51" s="403">
        <v>37313</v>
      </c>
      <c r="J51" s="402">
        <v>13</v>
      </c>
      <c r="K51" s="404" t="s">
        <v>402</v>
      </c>
      <c r="L51" s="405" t="s">
        <v>25</v>
      </c>
      <c r="M51" s="406">
        <v>181770000</v>
      </c>
      <c r="N51" s="608"/>
      <c r="O51" s="88" t="s">
        <v>475</v>
      </c>
    </row>
    <row r="52" spans="1:15" s="89" customFormat="1" ht="48" customHeight="1" x14ac:dyDescent="0.15">
      <c r="A52" s="610">
        <v>39</v>
      </c>
      <c r="B52" s="398" t="s">
        <v>462</v>
      </c>
      <c r="C52" s="398" t="s">
        <v>883</v>
      </c>
      <c r="D52" s="399"/>
      <c r="E52" s="400">
        <v>1065</v>
      </c>
      <c r="F52" s="408" t="s">
        <v>471</v>
      </c>
      <c r="G52" s="398" t="s">
        <v>456</v>
      </c>
      <c r="H52" s="402"/>
      <c r="I52" s="403">
        <v>37313</v>
      </c>
      <c r="J52" s="402">
        <v>12</v>
      </c>
      <c r="K52" s="404" t="s">
        <v>402</v>
      </c>
      <c r="L52" s="405" t="s">
        <v>25</v>
      </c>
      <c r="M52" s="406">
        <v>233235000</v>
      </c>
      <c r="N52" s="608"/>
      <c r="O52" s="88" t="s">
        <v>475</v>
      </c>
    </row>
    <row r="53" spans="1:15" s="89" customFormat="1" ht="48" customHeight="1" x14ac:dyDescent="0.15">
      <c r="A53" s="610">
        <v>40</v>
      </c>
      <c r="B53" s="398" t="s">
        <v>465</v>
      </c>
      <c r="C53" s="398" t="s">
        <v>883</v>
      </c>
      <c r="D53" s="399"/>
      <c r="E53" s="400">
        <v>26612</v>
      </c>
      <c r="F53" s="408" t="s">
        <v>471</v>
      </c>
      <c r="G53" s="398" t="s">
        <v>456</v>
      </c>
      <c r="H53" s="402"/>
      <c r="I53" s="403" t="s">
        <v>466</v>
      </c>
      <c r="J53" s="402">
        <v>3</v>
      </c>
      <c r="K53" s="404" t="s">
        <v>402</v>
      </c>
      <c r="L53" s="405" t="s">
        <v>25</v>
      </c>
      <c r="M53" s="406">
        <v>203109000</v>
      </c>
      <c r="N53" s="608"/>
      <c r="O53" s="88" t="s">
        <v>475</v>
      </c>
    </row>
    <row r="54" spans="1:15" s="89" customFormat="1" ht="48" customHeight="1" x14ac:dyDescent="0.15">
      <c r="A54" s="610">
        <v>41</v>
      </c>
      <c r="B54" s="398" t="s">
        <v>467</v>
      </c>
      <c r="C54" s="398" t="s">
        <v>885</v>
      </c>
      <c r="D54" s="399"/>
      <c r="E54" s="400">
        <v>332</v>
      </c>
      <c r="F54" s="408" t="s">
        <v>446</v>
      </c>
      <c r="G54" s="398" t="s">
        <v>456</v>
      </c>
      <c r="H54" s="402"/>
      <c r="I54" s="403">
        <v>34386</v>
      </c>
      <c r="J54" s="402">
        <v>3556</v>
      </c>
      <c r="K54" s="404" t="s">
        <v>402</v>
      </c>
      <c r="L54" s="405" t="s">
        <v>437</v>
      </c>
      <c r="M54" s="406">
        <v>122508000</v>
      </c>
      <c r="N54" s="608"/>
      <c r="O54" s="88" t="s">
        <v>475</v>
      </c>
    </row>
    <row r="55" spans="1:15" s="89" customFormat="1" ht="48" customHeight="1" x14ac:dyDescent="0.15">
      <c r="A55" s="610">
        <v>42</v>
      </c>
      <c r="B55" s="398" t="s">
        <v>468</v>
      </c>
      <c r="C55" s="398" t="s">
        <v>883</v>
      </c>
      <c r="D55" s="399"/>
      <c r="E55" s="400">
        <v>1338</v>
      </c>
      <c r="F55" s="401" t="s">
        <v>172</v>
      </c>
      <c r="G55" s="398" t="s">
        <v>456</v>
      </c>
      <c r="H55" s="402"/>
      <c r="I55" s="403" t="s">
        <v>469</v>
      </c>
      <c r="J55" s="402" t="s">
        <v>453</v>
      </c>
      <c r="K55" s="404" t="s">
        <v>402</v>
      </c>
      <c r="L55" s="405" t="s">
        <v>25</v>
      </c>
      <c r="M55" s="406">
        <v>493722000</v>
      </c>
      <c r="N55" s="608"/>
      <c r="O55" s="88" t="s">
        <v>475</v>
      </c>
    </row>
    <row r="56" spans="1:15" s="89" customFormat="1" ht="48" customHeight="1" thickBot="1" x14ac:dyDescent="0.2">
      <c r="A56" s="611">
        <v>43</v>
      </c>
      <c r="B56" s="410" t="s">
        <v>470</v>
      </c>
      <c r="C56" s="410" t="s">
        <v>883</v>
      </c>
      <c r="D56" s="411"/>
      <c r="E56" s="412">
        <v>2640</v>
      </c>
      <c r="F56" s="612" t="s">
        <v>172</v>
      </c>
      <c r="G56" s="410" t="s">
        <v>456</v>
      </c>
      <c r="H56" s="414"/>
      <c r="I56" s="415" t="s">
        <v>471</v>
      </c>
      <c r="J56" s="414">
        <v>18</v>
      </c>
      <c r="K56" s="416" t="s">
        <v>402</v>
      </c>
      <c r="L56" s="417" t="s">
        <v>25</v>
      </c>
      <c r="M56" s="418">
        <v>974160000</v>
      </c>
      <c r="N56" s="613"/>
      <c r="O56" s="88" t="s">
        <v>475</v>
      </c>
    </row>
    <row r="57" spans="1:15" s="89" customFormat="1" ht="14" x14ac:dyDescent="0.15">
      <c r="A57" s="539"/>
      <c r="B57" s="539"/>
      <c r="C57" s="539"/>
      <c r="D57" s="539"/>
      <c r="E57" s="540"/>
      <c r="F57" s="540"/>
      <c r="G57" s="540"/>
      <c r="H57" s="540"/>
      <c r="I57" s="539"/>
      <c r="J57" s="539"/>
      <c r="K57" s="539"/>
      <c r="L57" s="539"/>
      <c r="M57" s="539"/>
      <c r="N57" s="539"/>
    </row>
    <row r="58" spans="1:15" s="89" customFormat="1" ht="14" x14ac:dyDescent="0.15">
      <c r="A58" s="539"/>
      <c r="B58" s="539"/>
      <c r="C58" s="539"/>
      <c r="D58" s="539"/>
      <c r="E58" s="540"/>
      <c r="F58" s="540"/>
      <c r="G58" s="540"/>
      <c r="H58" s="540"/>
      <c r="I58" s="539"/>
      <c r="J58" s="539"/>
      <c r="K58" s="539"/>
      <c r="L58" s="539"/>
      <c r="M58" s="539"/>
      <c r="N58" s="539"/>
    </row>
    <row r="59" spans="1:15" s="89" customFormat="1" ht="14" x14ac:dyDescent="0.15">
      <c r="A59" s="642" t="s">
        <v>855</v>
      </c>
      <c r="B59" s="642"/>
      <c r="C59" s="642"/>
      <c r="D59" s="642"/>
      <c r="E59" s="369"/>
      <c r="F59" s="369"/>
      <c r="G59" s="361"/>
      <c r="H59" s="369"/>
      <c r="I59" s="642" t="s">
        <v>1081</v>
      </c>
      <c r="J59" s="642"/>
      <c r="K59" s="642"/>
      <c r="L59" s="642"/>
      <c r="M59" s="642"/>
      <c r="N59" s="541"/>
    </row>
    <row r="60" spans="1:15" s="123" customFormat="1" ht="14" x14ac:dyDescent="0.15">
      <c r="A60" s="642" t="s">
        <v>862</v>
      </c>
      <c r="B60" s="642"/>
      <c r="C60" s="642"/>
      <c r="D60" s="642"/>
      <c r="E60" s="369"/>
      <c r="F60" s="369"/>
      <c r="G60" s="361"/>
      <c r="H60" s="359"/>
      <c r="I60" s="359"/>
      <c r="J60" s="359"/>
      <c r="K60" s="359"/>
      <c r="L60" s="359"/>
      <c r="M60" s="362"/>
      <c r="N60" s="618"/>
      <c r="O60" s="618"/>
    </row>
    <row r="61" spans="1:15" s="123" customFormat="1" ht="14" x14ac:dyDescent="0.15">
      <c r="A61" s="642" t="s">
        <v>330</v>
      </c>
      <c r="B61" s="642"/>
      <c r="C61" s="642"/>
      <c r="D61" s="642"/>
      <c r="E61" s="369"/>
      <c r="F61" s="369"/>
      <c r="G61" s="361"/>
      <c r="H61" s="369"/>
      <c r="I61" s="642" t="s">
        <v>36</v>
      </c>
      <c r="J61" s="642"/>
      <c r="K61" s="642"/>
      <c r="L61" s="642"/>
      <c r="M61" s="642"/>
      <c r="N61" s="426"/>
      <c r="O61" s="547"/>
    </row>
    <row r="62" spans="1:15" s="123" customFormat="1" ht="14" x14ac:dyDescent="0.15">
      <c r="A62" s="360"/>
      <c r="B62" s="549"/>
      <c r="C62" s="549"/>
      <c r="D62" s="549"/>
      <c r="E62" s="360"/>
      <c r="F62" s="360"/>
      <c r="G62" s="361"/>
      <c r="H62" s="549"/>
      <c r="I62" s="549"/>
      <c r="J62" s="549"/>
      <c r="K62" s="549"/>
      <c r="L62" s="549"/>
      <c r="M62" s="364"/>
      <c r="N62" s="140"/>
      <c r="O62" s="140"/>
    </row>
    <row r="63" spans="1:15" s="123" customFormat="1" ht="14" x14ac:dyDescent="0.15">
      <c r="A63" s="360"/>
      <c r="B63" s="549"/>
      <c r="C63" s="549"/>
      <c r="D63" s="549"/>
      <c r="E63" s="360"/>
      <c r="F63" s="360"/>
      <c r="G63" s="361"/>
      <c r="H63" s="549"/>
      <c r="I63" s="549"/>
      <c r="J63" s="549"/>
      <c r="K63" s="549"/>
      <c r="L63" s="549"/>
      <c r="M63" s="364"/>
      <c r="N63" s="140"/>
      <c r="O63" s="140"/>
    </row>
    <row r="64" spans="1:15" s="123" customFormat="1" ht="14" x14ac:dyDescent="0.15">
      <c r="A64" s="366"/>
      <c r="B64" s="360"/>
      <c r="C64" s="360"/>
      <c r="D64" s="360"/>
      <c r="E64" s="360"/>
      <c r="F64" s="360"/>
      <c r="G64" s="361"/>
      <c r="H64" s="360"/>
      <c r="I64" s="360"/>
      <c r="J64" s="360"/>
      <c r="K64" s="360"/>
      <c r="L64" s="360"/>
      <c r="M64" s="367"/>
      <c r="N64" s="546"/>
      <c r="O64" s="548"/>
    </row>
    <row r="65" spans="1:15" s="123" customFormat="1" ht="14" x14ac:dyDescent="0.15">
      <c r="A65" s="360"/>
      <c r="B65" s="360"/>
      <c r="C65" s="360"/>
      <c r="D65" s="360"/>
      <c r="E65" s="360"/>
      <c r="F65" s="360"/>
      <c r="G65" s="359"/>
      <c r="H65" s="366"/>
      <c r="I65" s="366"/>
      <c r="J65" s="366"/>
      <c r="K65" s="366"/>
      <c r="L65" s="366"/>
      <c r="M65" s="363"/>
      <c r="N65" s="431"/>
      <c r="O65" s="548"/>
    </row>
    <row r="66" spans="1:15" s="123" customFormat="1" ht="14" x14ac:dyDescent="0.15">
      <c r="A66" s="655" t="s">
        <v>922</v>
      </c>
      <c r="B66" s="655"/>
      <c r="C66" s="655"/>
      <c r="D66" s="655"/>
      <c r="E66" s="370"/>
      <c r="F66" s="370"/>
      <c r="G66" s="359"/>
      <c r="H66" s="370"/>
      <c r="I66" s="655" t="s">
        <v>331</v>
      </c>
      <c r="J66" s="655"/>
      <c r="K66" s="655"/>
      <c r="L66" s="655"/>
      <c r="M66" s="655"/>
      <c r="N66" s="433"/>
      <c r="O66" s="547"/>
    </row>
    <row r="67" spans="1:15" s="123" customFormat="1" ht="14" x14ac:dyDescent="0.15">
      <c r="A67" s="642" t="s">
        <v>923</v>
      </c>
      <c r="B67" s="642"/>
      <c r="C67" s="642"/>
      <c r="D67" s="642"/>
      <c r="E67" s="369"/>
      <c r="F67" s="369"/>
      <c r="G67" s="359"/>
      <c r="H67" s="369"/>
      <c r="I67" s="642" t="s">
        <v>332</v>
      </c>
      <c r="J67" s="642"/>
      <c r="K67" s="642"/>
      <c r="L67" s="642"/>
      <c r="M67" s="642"/>
      <c r="N67" s="145"/>
      <c r="O67" s="145"/>
    </row>
    <row r="68" spans="1:15" s="123" customFormat="1" ht="14" x14ac:dyDescent="0.15">
      <c r="A68" s="543"/>
      <c r="B68" s="542"/>
      <c r="C68" s="542"/>
      <c r="D68" s="542"/>
      <c r="E68" s="542"/>
      <c r="F68" s="542"/>
      <c r="G68" s="542"/>
      <c r="H68" s="543"/>
      <c r="I68" s="140"/>
      <c r="J68" s="140"/>
      <c r="K68" s="140"/>
      <c r="L68" s="140"/>
      <c r="M68" s="140"/>
      <c r="N68" s="140"/>
      <c r="O68" s="140"/>
    </row>
    <row r="69" spans="1:15" s="89" customFormat="1" ht="14" x14ac:dyDescent="0.15">
      <c r="A69" s="426"/>
      <c r="B69" s="426"/>
      <c r="C69" s="426"/>
      <c r="D69" s="426"/>
      <c r="E69" s="426"/>
      <c r="F69" s="426"/>
      <c r="G69" s="426"/>
      <c r="H69" s="426"/>
      <c r="I69" s="426"/>
      <c r="J69" s="426"/>
      <c r="K69" s="426"/>
      <c r="L69" s="426"/>
      <c r="M69" s="426"/>
      <c r="N69" s="426"/>
    </row>
    <row r="70" spans="1:15" s="89" customFormat="1" ht="14" x14ac:dyDescent="0.15">
      <c r="A70" s="426"/>
      <c r="B70" s="426"/>
      <c r="C70" s="426"/>
      <c r="D70" s="426"/>
      <c r="E70" s="426"/>
      <c r="F70" s="426"/>
      <c r="G70" s="426"/>
      <c r="H70" s="426"/>
      <c r="I70" s="426"/>
      <c r="J70" s="426"/>
      <c r="K70" s="426"/>
      <c r="L70" s="426"/>
      <c r="M70" s="426"/>
      <c r="N70" s="426"/>
    </row>
  </sheetData>
  <autoFilter ref="A9:N56" xr:uid="{00000000-0009-0000-0000-000002000000}"/>
  <mergeCells count="28">
    <mergeCell ref="A67:D67"/>
    <mergeCell ref="I67:M67"/>
    <mergeCell ref="L6:L8"/>
    <mergeCell ref="M6:M8"/>
    <mergeCell ref="N6:N8"/>
    <mergeCell ref="A66:D66"/>
    <mergeCell ref="I66:M66"/>
    <mergeCell ref="A1:N1"/>
    <mergeCell ref="A2:N2"/>
    <mergeCell ref="B5:I5"/>
    <mergeCell ref="L5:N5"/>
    <mergeCell ref="A6:A8"/>
    <mergeCell ref="B6:B8"/>
    <mergeCell ref="C6:D6"/>
    <mergeCell ref="H6:J6"/>
    <mergeCell ref="C7:C8"/>
    <mergeCell ref="I7:J7"/>
    <mergeCell ref="D7:D8"/>
    <mergeCell ref="E6:E8"/>
    <mergeCell ref="F6:F8"/>
    <mergeCell ref="G6:G8"/>
    <mergeCell ref="H7:H8"/>
    <mergeCell ref="K6:K8"/>
    <mergeCell ref="A59:D59"/>
    <mergeCell ref="I59:M59"/>
    <mergeCell ref="A60:D60"/>
    <mergeCell ref="A61:D61"/>
    <mergeCell ref="I61:M61"/>
  </mergeCells>
  <phoneticPr fontId="25" type="noConversion"/>
  <printOptions horizontalCentered="1"/>
  <pageMargins left="0.03" right="0.53" top="0.91" bottom="0.75" header="0.31" footer="0.31"/>
  <pageSetup paperSize="5" scale="55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49"/>
  <sheetViews>
    <sheetView view="pageBreakPreview" zoomScale="80" zoomScaleNormal="90" zoomScaleSheetLayoutView="80" workbookViewId="0">
      <pane xSplit="7" ySplit="19" topLeftCell="H231" activePane="bottomRight" state="frozen"/>
      <selection pane="topRight" activeCell="H1" sqref="H1"/>
      <selection pane="bottomLeft" activeCell="A20" sqref="A20"/>
      <selection pane="bottomRight" activeCell="B237" sqref="B237:O244"/>
    </sheetView>
  </sheetViews>
  <sheetFormatPr baseColWidth="10" defaultColWidth="8.83203125" defaultRowHeight="15" x14ac:dyDescent="0.2"/>
  <cols>
    <col min="1" max="1" width="7.5" customWidth="1"/>
    <col min="2" max="2" width="28.5" customWidth="1"/>
    <col min="3" max="3" width="25.5" customWidth="1"/>
    <col min="4" max="4" width="13.33203125" customWidth="1"/>
    <col min="5" max="5" width="26.33203125" customWidth="1"/>
    <col min="6" max="6" width="11" customWidth="1"/>
    <col min="7" max="7" width="19.5" customWidth="1"/>
    <col min="8" max="8" width="15.1640625" customWidth="1"/>
    <col min="9" max="9" width="9" bestFit="1" customWidth="1"/>
    <col min="10" max="10" width="21.33203125" customWidth="1"/>
    <col min="11" max="11" width="16.5" customWidth="1"/>
    <col min="12" max="12" width="11.33203125" customWidth="1"/>
    <col min="13" max="13" width="9" bestFit="1" customWidth="1"/>
    <col min="14" max="14" width="17.1640625" customWidth="1"/>
    <col min="15" max="15" width="19.83203125" customWidth="1"/>
    <col min="16" max="16" width="19.1640625" customWidth="1"/>
    <col min="17" max="17" width="20.1640625" hidden="1" customWidth="1"/>
    <col min="18" max="18" width="25.33203125" style="49" hidden="1" customWidth="1"/>
    <col min="19" max="30" width="20.1640625" hidden="1" customWidth="1"/>
    <col min="31" max="31" width="20.1640625" customWidth="1"/>
  </cols>
  <sheetData>
    <row r="1" spans="1:31" s="89" customFormat="1" ht="25" x14ac:dyDescent="0.15">
      <c r="A1" s="656" t="s">
        <v>333</v>
      </c>
      <c r="B1" s="656"/>
      <c r="C1" s="656"/>
      <c r="D1" s="656"/>
      <c r="E1" s="656"/>
      <c r="F1" s="656"/>
      <c r="G1" s="656"/>
      <c r="H1" s="656"/>
      <c r="I1" s="656"/>
      <c r="J1" s="656"/>
      <c r="K1" s="656"/>
      <c r="L1" s="656"/>
      <c r="M1" s="656"/>
      <c r="N1" s="656"/>
      <c r="O1" s="656"/>
      <c r="P1" s="656"/>
      <c r="R1" s="88"/>
    </row>
    <row r="2" spans="1:31" s="89" customFormat="1" ht="25" x14ac:dyDescent="0.15">
      <c r="A2" s="656" t="s">
        <v>841</v>
      </c>
      <c r="B2" s="656"/>
      <c r="C2" s="656"/>
      <c r="D2" s="656"/>
      <c r="E2" s="656"/>
      <c r="F2" s="656"/>
      <c r="G2" s="656"/>
      <c r="H2" s="656"/>
      <c r="I2" s="656"/>
      <c r="J2" s="656"/>
      <c r="K2" s="656"/>
      <c r="L2" s="656"/>
      <c r="M2" s="656"/>
      <c r="N2" s="656"/>
      <c r="O2" s="656"/>
      <c r="P2" s="656"/>
      <c r="R2" s="88"/>
    </row>
    <row r="3" spans="1:31" s="89" customFormat="1" ht="14" x14ac:dyDescent="0.15">
      <c r="A3" s="114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R3" s="88"/>
    </row>
    <row r="4" spans="1:31" s="89" customFormat="1" ht="14" x14ac:dyDescent="0.15">
      <c r="A4" s="114"/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657"/>
      <c r="P4" s="657"/>
      <c r="R4" s="88"/>
    </row>
    <row r="5" spans="1:31" s="89" customFormat="1" thickBot="1" x14ac:dyDescent="0.2">
      <c r="A5" s="177"/>
      <c r="B5" s="177" t="s">
        <v>381</v>
      </c>
      <c r="C5" s="177"/>
      <c r="D5" s="177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5"/>
      <c r="P5" s="114"/>
      <c r="R5" s="88"/>
    </row>
    <row r="6" spans="1:31" s="89" customFormat="1" ht="15.75" customHeight="1" thickTop="1" x14ac:dyDescent="0.15">
      <c r="A6" s="658" t="s">
        <v>340</v>
      </c>
      <c r="B6" s="661" t="s">
        <v>743</v>
      </c>
      <c r="C6" s="661" t="s">
        <v>741</v>
      </c>
      <c r="D6" s="661" t="s">
        <v>801</v>
      </c>
      <c r="E6" s="661" t="s">
        <v>802</v>
      </c>
      <c r="F6" s="661" t="s">
        <v>803</v>
      </c>
      <c r="G6" s="661" t="s">
        <v>804</v>
      </c>
      <c r="H6" s="661" t="s">
        <v>805</v>
      </c>
      <c r="I6" s="661" t="s">
        <v>742</v>
      </c>
      <c r="J6" s="661"/>
      <c r="K6" s="661"/>
      <c r="L6" s="661"/>
      <c r="M6" s="661"/>
      <c r="N6" s="661" t="s">
        <v>809</v>
      </c>
      <c r="O6" s="661" t="s">
        <v>753</v>
      </c>
      <c r="P6" s="662" t="s">
        <v>754</v>
      </c>
      <c r="Q6" s="682" t="s">
        <v>723</v>
      </c>
      <c r="R6" s="673" t="s">
        <v>352</v>
      </c>
      <c r="S6" s="673" t="s">
        <v>714</v>
      </c>
      <c r="T6" s="673" t="s">
        <v>715</v>
      </c>
      <c r="U6" s="685" t="s">
        <v>716</v>
      </c>
      <c r="V6" s="670" t="s">
        <v>717</v>
      </c>
      <c r="W6" s="673" t="s">
        <v>718</v>
      </c>
      <c r="X6" s="676" t="s">
        <v>719</v>
      </c>
      <c r="Y6" s="676" t="s">
        <v>720</v>
      </c>
      <c r="Z6" s="676" t="s">
        <v>721</v>
      </c>
      <c r="AA6" s="676" t="s">
        <v>724</v>
      </c>
      <c r="AB6" s="679" t="s">
        <v>334</v>
      </c>
      <c r="AC6" s="673" t="s">
        <v>722</v>
      </c>
      <c r="AD6" s="669" t="s">
        <v>725</v>
      </c>
    </row>
    <row r="7" spans="1:31" s="89" customFormat="1" ht="14" x14ac:dyDescent="0.15">
      <c r="A7" s="659"/>
      <c r="B7" s="665"/>
      <c r="C7" s="665"/>
      <c r="D7" s="665"/>
      <c r="E7" s="665"/>
      <c r="F7" s="665"/>
      <c r="G7" s="665"/>
      <c r="H7" s="665"/>
      <c r="I7" s="665" t="s">
        <v>909</v>
      </c>
      <c r="J7" s="665" t="s">
        <v>806</v>
      </c>
      <c r="K7" s="665" t="s">
        <v>807</v>
      </c>
      <c r="L7" s="665" t="s">
        <v>808</v>
      </c>
      <c r="M7" s="665" t="s">
        <v>7</v>
      </c>
      <c r="N7" s="667"/>
      <c r="O7" s="665"/>
      <c r="P7" s="663"/>
      <c r="Q7" s="683"/>
      <c r="R7" s="674"/>
      <c r="S7" s="674"/>
      <c r="T7" s="674"/>
      <c r="U7" s="686"/>
      <c r="V7" s="671"/>
      <c r="W7" s="674"/>
      <c r="X7" s="677"/>
      <c r="Y7" s="677"/>
      <c r="Z7" s="677"/>
      <c r="AA7" s="677"/>
      <c r="AB7" s="680"/>
      <c r="AC7" s="674"/>
      <c r="AD7" s="669"/>
    </row>
    <row r="8" spans="1:31" s="89" customFormat="1" ht="15.75" customHeight="1" thickBot="1" x14ac:dyDescent="0.2">
      <c r="A8" s="660"/>
      <c r="B8" s="666"/>
      <c r="C8" s="666"/>
      <c r="D8" s="666"/>
      <c r="E8" s="666"/>
      <c r="F8" s="666"/>
      <c r="G8" s="666"/>
      <c r="H8" s="666"/>
      <c r="I8" s="666"/>
      <c r="J8" s="666"/>
      <c r="K8" s="666"/>
      <c r="L8" s="666"/>
      <c r="M8" s="666"/>
      <c r="N8" s="668"/>
      <c r="O8" s="666"/>
      <c r="P8" s="664"/>
      <c r="Q8" s="684"/>
      <c r="R8" s="675"/>
      <c r="S8" s="675"/>
      <c r="T8" s="675"/>
      <c r="U8" s="687"/>
      <c r="V8" s="672"/>
      <c r="W8" s="675"/>
      <c r="X8" s="678"/>
      <c r="Y8" s="678"/>
      <c r="Z8" s="678"/>
      <c r="AA8" s="678"/>
      <c r="AB8" s="681"/>
      <c r="AC8" s="675"/>
      <c r="AD8" s="669"/>
    </row>
    <row r="9" spans="1:31" s="89" customFormat="1" ht="16" thickTop="1" thickBot="1" x14ac:dyDescent="0.2">
      <c r="A9" s="340">
        <v>1</v>
      </c>
      <c r="B9" s="341">
        <v>2</v>
      </c>
      <c r="C9" s="341">
        <v>3</v>
      </c>
      <c r="D9" s="341">
        <v>4</v>
      </c>
      <c r="E9" s="341">
        <v>5</v>
      </c>
      <c r="F9" s="341">
        <v>6</v>
      </c>
      <c r="G9" s="341">
        <v>7</v>
      </c>
      <c r="H9" s="341">
        <v>8</v>
      </c>
      <c r="I9" s="341">
        <v>9</v>
      </c>
      <c r="J9" s="341">
        <v>10</v>
      </c>
      <c r="K9" s="341">
        <v>11</v>
      </c>
      <c r="L9" s="341">
        <v>12</v>
      </c>
      <c r="M9" s="341">
        <v>13</v>
      </c>
      <c r="N9" s="341">
        <v>14</v>
      </c>
      <c r="O9" s="341">
        <v>15</v>
      </c>
      <c r="P9" s="342">
        <v>16</v>
      </c>
      <c r="Q9" s="176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8"/>
      <c r="AD9" s="669"/>
    </row>
    <row r="10" spans="1:31" s="89" customFormat="1" ht="15.75" customHeight="1" x14ac:dyDescent="0.15">
      <c r="A10" s="271"/>
      <c r="B10" s="272"/>
      <c r="C10" s="272"/>
      <c r="D10" s="272"/>
      <c r="E10" s="272"/>
      <c r="F10" s="272"/>
      <c r="G10" s="272"/>
      <c r="H10" s="272"/>
      <c r="I10" s="272"/>
      <c r="J10" s="272"/>
      <c r="K10" s="272"/>
      <c r="L10" s="272"/>
      <c r="M10" s="272"/>
      <c r="N10" s="272"/>
      <c r="O10" s="272"/>
      <c r="P10" s="274"/>
      <c r="R10" s="88"/>
    </row>
    <row r="11" spans="1:31" s="89" customFormat="1" ht="24" customHeight="1" x14ac:dyDescent="0.15">
      <c r="A11" s="183">
        <v>1</v>
      </c>
      <c r="B11" s="181" t="s">
        <v>8</v>
      </c>
      <c r="C11" s="273"/>
      <c r="D11" s="273"/>
      <c r="E11" s="273"/>
      <c r="F11" s="273"/>
      <c r="G11" s="273"/>
      <c r="H11" s="273"/>
      <c r="I11" s="273"/>
      <c r="J11" s="273"/>
      <c r="K11" s="273"/>
      <c r="L11" s="273"/>
      <c r="M11" s="273"/>
      <c r="N11" s="273"/>
      <c r="O11" s="185"/>
      <c r="P11" s="186"/>
      <c r="R11" s="88"/>
    </row>
    <row r="12" spans="1:31" s="89" customFormat="1" ht="21.75" customHeight="1" x14ac:dyDescent="0.3">
      <c r="A12" s="183" t="s">
        <v>12</v>
      </c>
      <c r="B12" s="181" t="s">
        <v>759</v>
      </c>
      <c r="C12" s="273"/>
      <c r="D12" s="105"/>
      <c r="E12" s="273"/>
      <c r="F12" s="273"/>
      <c r="G12" s="273"/>
      <c r="H12" s="273"/>
      <c r="I12" s="273"/>
      <c r="J12" s="273"/>
      <c r="K12" s="273"/>
      <c r="L12" s="273"/>
      <c r="M12" s="273"/>
      <c r="N12" s="273"/>
      <c r="O12" s="185">
        <f>O13+O15+O25+O30+O32+O213+O222+O229+O231+O233</f>
        <v>1231896926.5356703</v>
      </c>
      <c r="P12" s="269"/>
      <c r="R12" s="88"/>
      <c r="V12" s="120" t="e">
        <f>V15+V25+V32+V213+V222</f>
        <v>#REF!</v>
      </c>
      <c r="W12" s="121"/>
      <c r="X12" s="120" t="e">
        <f>X15+X25+X32+X213+X222</f>
        <v>#REF!</v>
      </c>
      <c r="Y12" s="120" t="e">
        <f>Y15+Y25+Y32+Y213+Y222</f>
        <v>#REF!</v>
      </c>
      <c r="Z12" s="120" t="e">
        <f>Z15+Z25+Z32+Z213+Z222</f>
        <v>#REF!</v>
      </c>
      <c r="AA12" s="120" t="e">
        <f>AA15+AA25+AA32+AA213+AA222</f>
        <v>#REF!</v>
      </c>
      <c r="AB12" s="121"/>
      <c r="AC12" s="120" t="e">
        <f>AC15+AC25+AC32+AC213+AC222</f>
        <v>#REF!</v>
      </c>
      <c r="AD12" s="122" t="e">
        <f>V12+X12+Y12+Z12+AA12</f>
        <v>#REF!</v>
      </c>
    </row>
    <row r="13" spans="1:31" s="89" customFormat="1" ht="33" customHeight="1" x14ac:dyDescent="0.15">
      <c r="A13" s="183" t="s">
        <v>14</v>
      </c>
      <c r="B13" s="181" t="s">
        <v>760</v>
      </c>
      <c r="C13" s="187" t="s">
        <v>11</v>
      </c>
      <c r="D13" s="105"/>
      <c r="E13" s="273"/>
      <c r="F13" s="273"/>
      <c r="G13" s="273"/>
      <c r="H13" s="273"/>
      <c r="I13" s="273"/>
      <c r="J13" s="273"/>
      <c r="K13" s="273"/>
      <c r="L13" s="273"/>
      <c r="M13" s="273"/>
      <c r="N13" s="273"/>
      <c r="O13" s="185">
        <v>0</v>
      </c>
      <c r="P13" s="269"/>
      <c r="R13" s="88"/>
    </row>
    <row r="14" spans="1:31" s="89" customFormat="1" ht="21.75" customHeight="1" x14ac:dyDescent="0.15">
      <c r="A14" s="183"/>
      <c r="B14" s="98"/>
      <c r="C14" s="187"/>
      <c r="D14" s="105"/>
      <c r="E14" s="273"/>
      <c r="F14" s="273"/>
      <c r="G14" s="273"/>
      <c r="H14" s="273"/>
      <c r="I14" s="273"/>
      <c r="J14" s="273"/>
      <c r="K14" s="273"/>
      <c r="L14" s="273"/>
      <c r="M14" s="273"/>
      <c r="N14" s="273"/>
      <c r="O14" s="185"/>
      <c r="P14" s="300"/>
      <c r="R14" s="88"/>
    </row>
    <row r="15" spans="1:31" s="123" customFormat="1" ht="24.75" customHeight="1" x14ac:dyDescent="0.3">
      <c r="A15" s="183" t="s">
        <v>16</v>
      </c>
      <c r="B15" s="181" t="s">
        <v>761</v>
      </c>
      <c r="C15" s="181"/>
      <c r="D15" s="181"/>
      <c r="E15" s="273"/>
      <c r="F15" s="273"/>
      <c r="G15" s="273"/>
      <c r="H15" s="273"/>
      <c r="I15" s="273"/>
      <c r="J15" s="273"/>
      <c r="K15" s="273"/>
      <c r="L15" s="273"/>
      <c r="M15" s="273"/>
      <c r="N15" s="273"/>
      <c r="O15" s="185">
        <f>SUM(O16:O23)</f>
        <v>180000000</v>
      </c>
      <c r="P15" s="186"/>
      <c r="R15" s="124"/>
      <c r="V15" s="120" t="e">
        <f>SUM(V16:V23)</f>
        <v>#REF!</v>
      </c>
      <c r="W15" s="121"/>
      <c r="X15" s="120" t="e">
        <f>SUM(X16:X23)</f>
        <v>#REF!</v>
      </c>
      <c r="Y15" s="120" t="e">
        <f>SUM(Y16:Y23)</f>
        <v>#REF!</v>
      </c>
      <c r="Z15" s="120" t="e">
        <f>SUM(Z16:Z23)</f>
        <v>#REF!</v>
      </c>
      <c r="AA15" s="120" t="e">
        <f>SUM(AA16:AA23)</f>
        <v>#REF!</v>
      </c>
      <c r="AB15" s="121"/>
      <c r="AC15" s="120" t="e">
        <f>SUM(AC16:AC23)</f>
        <v>#REF!</v>
      </c>
      <c r="AD15" s="122" t="e">
        <f>V15+X15+Y15+Z15+AA15</f>
        <v>#REF!</v>
      </c>
      <c r="AE15" s="301"/>
    </row>
    <row r="16" spans="1:31" s="89" customFormat="1" ht="18.75" customHeight="1" x14ac:dyDescent="0.15">
      <c r="A16" s="276">
        <v>1</v>
      </c>
      <c r="B16" s="98" t="s">
        <v>770</v>
      </c>
      <c r="C16" s="98" t="s">
        <v>18</v>
      </c>
      <c r="D16" s="98"/>
      <c r="E16" s="98" t="s">
        <v>20</v>
      </c>
      <c r="F16" s="106">
        <v>1781</v>
      </c>
      <c r="G16" s="273"/>
      <c r="H16" s="106">
        <v>2001</v>
      </c>
      <c r="I16" s="273"/>
      <c r="J16" s="98" t="s">
        <v>21</v>
      </c>
      <c r="K16" s="98" t="s">
        <v>22</v>
      </c>
      <c r="L16" s="98" t="s">
        <v>23</v>
      </c>
      <c r="M16" s="98" t="s">
        <v>24</v>
      </c>
      <c r="N16" s="106" t="s">
        <v>25</v>
      </c>
      <c r="O16" s="188">
        <v>130000000</v>
      </c>
      <c r="P16" s="189"/>
      <c r="Q16" s="125" t="e">
        <f>#REF!</f>
        <v>#REF!</v>
      </c>
      <c r="R16" s="126" t="e">
        <f t="shared" ref="R16:R76" si="0">VLOOKUP(Q16,kelompok,2,0)</f>
        <v>#REF!</v>
      </c>
      <c r="S16" s="126" t="e">
        <f t="shared" ref="S16:S76" si="1">VLOOKUP(Q16,MASAMANFAAT,4,0)</f>
        <v>#REF!</v>
      </c>
      <c r="T16" s="127" t="e">
        <f>(O16-10)/S16</f>
        <v>#REF!</v>
      </c>
      <c r="U16" s="109">
        <f t="shared" ref="U16:U23" si="2">2013-AB16</f>
        <v>12</v>
      </c>
      <c r="V16" s="127" t="e">
        <f>IF(U16&gt;S16,O16-10,T16*U16)</f>
        <v>#REF!</v>
      </c>
      <c r="W16" s="127">
        <f t="shared" ref="W16:W23" si="3">2014-AB16</f>
        <v>13</v>
      </c>
      <c r="X16" s="127" t="e">
        <f>IF(O16-10=V16,0,T16)</f>
        <v>#REF!</v>
      </c>
      <c r="Y16" s="109" t="e">
        <f>IF(O16-10=V16+X16,0,T16)</f>
        <v>#REF!</v>
      </c>
      <c r="Z16" s="109" t="e">
        <f>IF(O16-10=V16+X16,0,T16)</f>
        <v>#REF!</v>
      </c>
      <c r="AA16" s="109" t="e">
        <f>IF(O16-10=V16+X16+Y16+Z16,0,T16)</f>
        <v>#REF!</v>
      </c>
      <c r="AB16" s="128">
        <f t="shared" ref="AB16:AB23" si="4">H16</f>
        <v>2001</v>
      </c>
      <c r="AC16" s="129" t="e">
        <f>O16-(X16+Y16+V16+Z16+AA16)</f>
        <v>#REF!</v>
      </c>
    </row>
    <row r="17" spans="1:31" s="89" customFormat="1" ht="18.75" customHeight="1" x14ac:dyDescent="0.15">
      <c r="A17" s="276">
        <v>2</v>
      </c>
      <c r="B17" s="98" t="s">
        <v>836</v>
      </c>
      <c r="C17" s="98" t="s">
        <v>27</v>
      </c>
      <c r="D17" s="98"/>
      <c r="E17" s="98" t="s">
        <v>29</v>
      </c>
      <c r="F17" s="106" t="s">
        <v>30</v>
      </c>
      <c r="G17" s="273"/>
      <c r="H17" s="106">
        <v>2001</v>
      </c>
      <c r="I17" s="273"/>
      <c r="J17" s="98" t="s">
        <v>31</v>
      </c>
      <c r="K17" s="98" t="s">
        <v>32</v>
      </c>
      <c r="L17" s="98" t="s">
        <v>33</v>
      </c>
      <c r="M17" s="98" t="s">
        <v>34</v>
      </c>
      <c r="N17" s="106" t="s">
        <v>25</v>
      </c>
      <c r="O17" s="188">
        <v>4000000</v>
      </c>
      <c r="P17" s="189"/>
      <c r="Q17" s="125" t="e">
        <f>#REF!</f>
        <v>#REF!</v>
      </c>
      <c r="R17" s="126" t="e">
        <f t="shared" si="0"/>
        <v>#REF!</v>
      </c>
      <c r="S17" s="126" t="e">
        <f t="shared" si="1"/>
        <v>#REF!</v>
      </c>
      <c r="T17" s="127" t="e">
        <f t="shared" ref="T17:T77" si="5">(O17-10)/S17</f>
        <v>#REF!</v>
      </c>
      <c r="U17" s="109">
        <f t="shared" si="2"/>
        <v>12</v>
      </c>
      <c r="V17" s="127" t="e">
        <f t="shared" ref="V17:V77" si="6">IF(U17&gt;S17,O17-10,T17*U17)</f>
        <v>#REF!</v>
      </c>
      <c r="W17" s="127">
        <f t="shared" si="3"/>
        <v>13</v>
      </c>
      <c r="X17" s="127" t="e">
        <f t="shared" ref="X17:X77" si="7">IF(O17-10=V17,0,T17)</f>
        <v>#REF!</v>
      </c>
      <c r="Y17" s="109" t="e">
        <f t="shared" ref="Y17:Y77" si="8">IF(O17-10=V17+X17,0,T17)</f>
        <v>#REF!</v>
      </c>
      <c r="Z17" s="109" t="e">
        <f t="shared" ref="Z17:Z77" si="9">IF(O17-10=V17+X17,0,T17)</f>
        <v>#REF!</v>
      </c>
      <c r="AA17" s="109" t="e">
        <f t="shared" ref="AA17:AA24" si="10">IF(O17-10=V17+X17+Y17+Z17,0,T17)</f>
        <v>#REF!</v>
      </c>
      <c r="AB17" s="128">
        <f t="shared" si="4"/>
        <v>2001</v>
      </c>
      <c r="AC17" s="129" t="e">
        <f t="shared" ref="AC17:AC23" si="11">O17-(X17+Y17+V17+Z17+AA17)</f>
        <v>#REF!</v>
      </c>
    </row>
    <row r="18" spans="1:31" s="89" customFormat="1" ht="18.75" customHeight="1" x14ac:dyDescent="0.15">
      <c r="A18" s="276">
        <v>3</v>
      </c>
      <c r="B18" s="98" t="s">
        <v>836</v>
      </c>
      <c r="C18" s="98" t="s">
        <v>37</v>
      </c>
      <c r="D18" s="98"/>
      <c r="E18" s="98" t="s">
        <v>38</v>
      </c>
      <c r="F18" s="106" t="s">
        <v>39</v>
      </c>
      <c r="G18" s="273"/>
      <c r="H18" s="106">
        <v>2005</v>
      </c>
      <c r="I18" s="273"/>
      <c r="J18" s="98" t="s">
        <v>40</v>
      </c>
      <c r="K18" s="98" t="s">
        <v>41</v>
      </c>
      <c r="L18" s="98" t="s">
        <v>42</v>
      </c>
      <c r="M18" s="98"/>
      <c r="N18" s="106" t="s">
        <v>43</v>
      </c>
      <c r="O18" s="188">
        <v>8000000</v>
      </c>
      <c r="P18" s="189"/>
      <c r="Q18" s="125" t="e">
        <f>#REF!</f>
        <v>#REF!</v>
      </c>
      <c r="R18" s="126" t="e">
        <f t="shared" si="0"/>
        <v>#REF!</v>
      </c>
      <c r="S18" s="126" t="e">
        <f t="shared" si="1"/>
        <v>#REF!</v>
      </c>
      <c r="T18" s="127" t="e">
        <f t="shared" si="5"/>
        <v>#REF!</v>
      </c>
      <c r="U18" s="109">
        <f t="shared" si="2"/>
        <v>8</v>
      </c>
      <c r="V18" s="127" t="e">
        <f t="shared" si="6"/>
        <v>#REF!</v>
      </c>
      <c r="W18" s="127">
        <f t="shared" si="3"/>
        <v>9</v>
      </c>
      <c r="X18" s="127" t="e">
        <f t="shared" si="7"/>
        <v>#REF!</v>
      </c>
      <c r="Y18" s="109" t="e">
        <f t="shared" si="8"/>
        <v>#REF!</v>
      </c>
      <c r="Z18" s="109" t="e">
        <f t="shared" si="9"/>
        <v>#REF!</v>
      </c>
      <c r="AA18" s="109" t="e">
        <f t="shared" si="10"/>
        <v>#REF!</v>
      </c>
      <c r="AB18" s="128">
        <f t="shared" si="4"/>
        <v>2005</v>
      </c>
      <c r="AC18" s="129" t="e">
        <f t="shared" si="11"/>
        <v>#REF!</v>
      </c>
    </row>
    <row r="19" spans="1:31" s="89" customFormat="1" ht="18.75" customHeight="1" x14ac:dyDescent="0.15">
      <c r="A19" s="276">
        <v>4</v>
      </c>
      <c r="B19" s="98" t="s">
        <v>836</v>
      </c>
      <c r="C19" s="98" t="s">
        <v>37</v>
      </c>
      <c r="D19" s="98"/>
      <c r="E19" s="98" t="s">
        <v>44</v>
      </c>
      <c r="F19" s="106" t="s">
        <v>45</v>
      </c>
      <c r="G19" s="273"/>
      <c r="H19" s="106">
        <v>2005</v>
      </c>
      <c r="I19" s="273"/>
      <c r="J19" s="98" t="s">
        <v>46</v>
      </c>
      <c r="K19" s="98" t="s">
        <v>47</v>
      </c>
      <c r="L19" s="98" t="s">
        <v>48</v>
      </c>
      <c r="M19" s="98"/>
      <c r="N19" s="106" t="s">
        <v>43</v>
      </c>
      <c r="O19" s="188">
        <v>9500000</v>
      </c>
      <c r="P19" s="189"/>
      <c r="Q19" s="125" t="e">
        <f>#REF!</f>
        <v>#REF!</v>
      </c>
      <c r="R19" s="126" t="e">
        <f t="shared" si="0"/>
        <v>#REF!</v>
      </c>
      <c r="S19" s="126" t="e">
        <f t="shared" si="1"/>
        <v>#REF!</v>
      </c>
      <c r="T19" s="127" t="e">
        <f t="shared" si="5"/>
        <v>#REF!</v>
      </c>
      <c r="U19" s="109">
        <f t="shared" si="2"/>
        <v>8</v>
      </c>
      <c r="V19" s="127" t="e">
        <f t="shared" si="6"/>
        <v>#REF!</v>
      </c>
      <c r="W19" s="127">
        <f t="shared" si="3"/>
        <v>9</v>
      </c>
      <c r="X19" s="127" t="e">
        <f t="shared" si="7"/>
        <v>#REF!</v>
      </c>
      <c r="Y19" s="109" t="e">
        <f t="shared" si="8"/>
        <v>#REF!</v>
      </c>
      <c r="Z19" s="109" t="e">
        <f t="shared" si="9"/>
        <v>#REF!</v>
      </c>
      <c r="AA19" s="109" t="e">
        <f t="shared" si="10"/>
        <v>#REF!</v>
      </c>
      <c r="AB19" s="128">
        <f t="shared" si="4"/>
        <v>2005</v>
      </c>
      <c r="AC19" s="129" t="e">
        <f t="shared" si="11"/>
        <v>#REF!</v>
      </c>
    </row>
    <row r="20" spans="1:31" s="89" customFormat="1" ht="18.75" customHeight="1" x14ac:dyDescent="0.15">
      <c r="A20" s="276">
        <v>5</v>
      </c>
      <c r="B20" s="98" t="s">
        <v>836</v>
      </c>
      <c r="C20" s="98" t="s">
        <v>37</v>
      </c>
      <c r="D20" s="98"/>
      <c r="E20" s="98" t="s">
        <v>44</v>
      </c>
      <c r="F20" s="106" t="s">
        <v>45</v>
      </c>
      <c r="G20" s="273"/>
      <c r="H20" s="106">
        <v>2005</v>
      </c>
      <c r="I20" s="273"/>
      <c r="J20" s="98" t="s">
        <v>49</v>
      </c>
      <c r="K20" s="98" t="s">
        <v>50</v>
      </c>
      <c r="L20" s="98" t="s">
        <v>51</v>
      </c>
      <c r="M20" s="98"/>
      <c r="N20" s="106" t="s">
        <v>43</v>
      </c>
      <c r="O20" s="188">
        <v>9500000</v>
      </c>
      <c r="P20" s="189"/>
      <c r="Q20" s="125" t="e">
        <f>#REF!</f>
        <v>#REF!</v>
      </c>
      <c r="R20" s="126" t="e">
        <f t="shared" si="0"/>
        <v>#REF!</v>
      </c>
      <c r="S20" s="126" t="e">
        <f t="shared" si="1"/>
        <v>#REF!</v>
      </c>
      <c r="T20" s="127" t="e">
        <f t="shared" si="5"/>
        <v>#REF!</v>
      </c>
      <c r="U20" s="109">
        <f t="shared" si="2"/>
        <v>8</v>
      </c>
      <c r="V20" s="127" t="e">
        <f t="shared" si="6"/>
        <v>#REF!</v>
      </c>
      <c r="W20" s="127">
        <f t="shared" si="3"/>
        <v>9</v>
      </c>
      <c r="X20" s="127" t="e">
        <f t="shared" si="7"/>
        <v>#REF!</v>
      </c>
      <c r="Y20" s="109" t="e">
        <f t="shared" si="8"/>
        <v>#REF!</v>
      </c>
      <c r="Z20" s="109" t="e">
        <f t="shared" si="9"/>
        <v>#REF!</v>
      </c>
      <c r="AA20" s="109" t="e">
        <f t="shared" si="10"/>
        <v>#REF!</v>
      </c>
      <c r="AB20" s="128">
        <f t="shared" si="4"/>
        <v>2005</v>
      </c>
      <c r="AC20" s="129" t="e">
        <f t="shared" si="11"/>
        <v>#REF!</v>
      </c>
    </row>
    <row r="21" spans="1:31" s="89" customFormat="1" ht="18" customHeight="1" x14ac:dyDescent="0.15">
      <c r="A21" s="276">
        <v>6</v>
      </c>
      <c r="B21" s="98" t="s">
        <v>836</v>
      </c>
      <c r="C21" s="98" t="s">
        <v>37</v>
      </c>
      <c r="D21" s="98"/>
      <c r="E21" s="98" t="s">
        <v>52</v>
      </c>
      <c r="F21" s="106" t="s">
        <v>39</v>
      </c>
      <c r="G21" s="273"/>
      <c r="H21" s="106">
        <v>2005</v>
      </c>
      <c r="I21" s="273"/>
      <c r="J21" s="98" t="s">
        <v>53</v>
      </c>
      <c r="K21" s="98" t="s">
        <v>54</v>
      </c>
      <c r="L21" s="98" t="s">
        <v>55</v>
      </c>
      <c r="M21" s="98"/>
      <c r="N21" s="106" t="s">
        <v>43</v>
      </c>
      <c r="O21" s="188">
        <v>7000000</v>
      </c>
      <c r="P21" s="189"/>
      <c r="Q21" s="125" t="e">
        <f>#REF!</f>
        <v>#REF!</v>
      </c>
      <c r="R21" s="126" t="e">
        <f t="shared" si="0"/>
        <v>#REF!</v>
      </c>
      <c r="S21" s="126" t="e">
        <f t="shared" si="1"/>
        <v>#REF!</v>
      </c>
      <c r="T21" s="127" t="e">
        <f t="shared" si="5"/>
        <v>#REF!</v>
      </c>
      <c r="U21" s="109">
        <f t="shared" si="2"/>
        <v>8</v>
      </c>
      <c r="V21" s="127" t="e">
        <f t="shared" si="6"/>
        <v>#REF!</v>
      </c>
      <c r="W21" s="127">
        <f t="shared" si="3"/>
        <v>9</v>
      </c>
      <c r="X21" s="127" t="e">
        <f t="shared" si="7"/>
        <v>#REF!</v>
      </c>
      <c r="Y21" s="109" t="e">
        <f t="shared" si="8"/>
        <v>#REF!</v>
      </c>
      <c r="Z21" s="109" t="e">
        <f t="shared" si="9"/>
        <v>#REF!</v>
      </c>
      <c r="AA21" s="109" t="e">
        <f t="shared" si="10"/>
        <v>#REF!</v>
      </c>
      <c r="AB21" s="128">
        <f t="shared" si="4"/>
        <v>2005</v>
      </c>
      <c r="AC21" s="129" t="e">
        <f t="shared" si="11"/>
        <v>#REF!</v>
      </c>
    </row>
    <row r="22" spans="1:31" s="89" customFormat="1" ht="18" customHeight="1" x14ac:dyDescent="0.15">
      <c r="A22" s="276">
        <v>7</v>
      </c>
      <c r="B22" s="98" t="s">
        <v>770</v>
      </c>
      <c r="C22" s="98" t="s">
        <v>18</v>
      </c>
      <c r="D22" s="98"/>
      <c r="E22" s="98" t="s">
        <v>476</v>
      </c>
      <c r="F22" s="106"/>
      <c r="G22" s="273"/>
      <c r="H22" s="106" t="s">
        <v>477</v>
      </c>
      <c r="I22" s="273"/>
      <c r="J22" s="98"/>
      <c r="K22" s="98"/>
      <c r="L22" s="98"/>
      <c r="M22" s="98"/>
      <c r="N22" s="106"/>
      <c r="O22" s="188">
        <v>5000000</v>
      </c>
      <c r="P22" s="189"/>
      <c r="Q22" s="125" t="e">
        <f>#REF!</f>
        <v>#REF!</v>
      </c>
      <c r="R22" s="126" t="e">
        <f t="shared" si="0"/>
        <v>#REF!</v>
      </c>
      <c r="S22" s="126" t="e">
        <f t="shared" si="1"/>
        <v>#REF!</v>
      </c>
      <c r="T22" s="127" t="e">
        <f t="shared" si="5"/>
        <v>#REF!</v>
      </c>
      <c r="U22" s="109">
        <f t="shared" si="2"/>
        <v>13</v>
      </c>
      <c r="V22" s="127" t="e">
        <f t="shared" si="6"/>
        <v>#REF!</v>
      </c>
      <c r="W22" s="127">
        <f t="shared" si="3"/>
        <v>14</v>
      </c>
      <c r="X22" s="127" t="e">
        <f t="shared" si="7"/>
        <v>#REF!</v>
      </c>
      <c r="Y22" s="109" t="e">
        <f t="shared" si="8"/>
        <v>#REF!</v>
      </c>
      <c r="Z22" s="109" t="e">
        <f t="shared" si="9"/>
        <v>#REF!</v>
      </c>
      <c r="AA22" s="109" t="e">
        <f t="shared" si="10"/>
        <v>#REF!</v>
      </c>
      <c r="AB22" s="128" t="str">
        <f t="shared" si="4"/>
        <v>2000</v>
      </c>
      <c r="AC22" s="129" t="e">
        <f t="shared" si="11"/>
        <v>#REF!</v>
      </c>
    </row>
    <row r="23" spans="1:31" s="89" customFormat="1" ht="18" customHeight="1" x14ac:dyDescent="0.15">
      <c r="A23" s="276">
        <v>8</v>
      </c>
      <c r="B23" s="98" t="s">
        <v>836</v>
      </c>
      <c r="C23" s="98" t="s">
        <v>27</v>
      </c>
      <c r="D23" s="98"/>
      <c r="E23" s="98" t="s">
        <v>478</v>
      </c>
      <c r="F23" s="106">
        <v>115</v>
      </c>
      <c r="G23" s="273"/>
      <c r="H23" s="106" t="s">
        <v>275</v>
      </c>
      <c r="I23" s="273"/>
      <c r="J23" s="98"/>
      <c r="K23" s="98"/>
      <c r="L23" s="98"/>
      <c r="M23" s="98"/>
      <c r="N23" s="106"/>
      <c r="O23" s="188">
        <v>7000000</v>
      </c>
      <c r="P23" s="189"/>
      <c r="Q23" s="125" t="e">
        <f>#REF!</f>
        <v>#REF!</v>
      </c>
      <c r="R23" s="126" t="e">
        <f t="shared" si="0"/>
        <v>#REF!</v>
      </c>
      <c r="S23" s="126" t="e">
        <f t="shared" si="1"/>
        <v>#REF!</v>
      </c>
      <c r="T23" s="127" t="e">
        <f t="shared" si="5"/>
        <v>#REF!</v>
      </c>
      <c r="U23" s="109">
        <f t="shared" si="2"/>
        <v>9</v>
      </c>
      <c r="V23" s="127" t="e">
        <f t="shared" si="6"/>
        <v>#REF!</v>
      </c>
      <c r="W23" s="127">
        <f t="shared" si="3"/>
        <v>10</v>
      </c>
      <c r="X23" s="127" t="e">
        <f t="shared" si="7"/>
        <v>#REF!</v>
      </c>
      <c r="Y23" s="109" t="e">
        <f t="shared" si="8"/>
        <v>#REF!</v>
      </c>
      <c r="Z23" s="109" t="e">
        <f t="shared" si="9"/>
        <v>#REF!</v>
      </c>
      <c r="AA23" s="109" t="e">
        <f t="shared" si="10"/>
        <v>#REF!</v>
      </c>
      <c r="AB23" s="128" t="str">
        <f t="shared" si="4"/>
        <v>2004</v>
      </c>
      <c r="AC23" s="129" t="e">
        <f t="shared" si="11"/>
        <v>#REF!</v>
      </c>
    </row>
    <row r="24" spans="1:31" s="89" customFormat="1" ht="24.75" customHeight="1" x14ac:dyDescent="0.15">
      <c r="A24" s="275"/>
      <c r="B24" s="273"/>
      <c r="C24" s="273"/>
      <c r="D24" s="105"/>
      <c r="E24" s="273"/>
      <c r="F24" s="273"/>
      <c r="G24" s="273"/>
      <c r="H24" s="273"/>
      <c r="I24" s="273"/>
      <c r="J24" s="273"/>
      <c r="K24" s="273"/>
      <c r="L24" s="273"/>
      <c r="M24" s="273"/>
      <c r="N24" s="273"/>
      <c r="O24" s="185"/>
      <c r="P24" s="186"/>
      <c r="Q24" s="125"/>
      <c r="R24" s="126"/>
      <c r="S24" s="126"/>
      <c r="T24" s="127"/>
      <c r="U24" s="109"/>
      <c r="V24" s="127"/>
      <c r="W24" s="127"/>
      <c r="X24" s="127"/>
      <c r="Y24" s="109"/>
      <c r="Z24" s="109"/>
      <c r="AA24" s="109">
        <f t="shared" si="10"/>
        <v>0</v>
      </c>
      <c r="AB24" s="128"/>
      <c r="AC24" s="129"/>
    </row>
    <row r="25" spans="1:31" s="123" customFormat="1" ht="24.75" customHeight="1" x14ac:dyDescent="0.3">
      <c r="A25" s="183" t="s">
        <v>56</v>
      </c>
      <c r="B25" s="181" t="s">
        <v>762</v>
      </c>
      <c r="C25" s="273"/>
      <c r="D25" s="105"/>
      <c r="E25" s="273"/>
      <c r="F25" s="273"/>
      <c r="G25" s="273"/>
      <c r="H25" s="273"/>
      <c r="I25" s="273"/>
      <c r="J25" s="273"/>
      <c r="K25" s="273"/>
      <c r="L25" s="273"/>
      <c r="M25" s="273"/>
      <c r="N25" s="273"/>
      <c r="O25" s="185">
        <f>SUM(O26:O28)</f>
        <v>22440000</v>
      </c>
      <c r="P25" s="186"/>
      <c r="Q25" s="125"/>
      <c r="R25" s="125"/>
      <c r="S25" s="125"/>
      <c r="T25" s="130"/>
      <c r="U25" s="110"/>
      <c r="V25" s="131" t="e">
        <f>SUM(V26:V28)</f>
        <v>#REF!</v>
      </c>
      <c r="W25" s="131"/>
      <c r="X25" s="131" t="e">
        <f>SUM(X26:X28)</f>
        <v>#REF!</v>
      </c>
      <c r="Y25" s="131" t="e">
        <f>SUM(Y26:Y28)</f>
        <v>#REF!</v>
      </c>
      <c r="Z25" s="131" t="e">
        <f>SUM(Z26:Z28)</f>
        <v>#REF!</v>
      </c>
      <c r="AA25" s="131" t="e">
        <f>SUM(AA26:AA28)</f>
        <v>#REF!</v>
      </c>
      <c r="AB25" s="132"/>
      <c r="AC25" s="131" t="e">
        <f>SUM(AC26:AC28)</f>
        <v>#REF!</v>
      </c>
      <c r="AD25" s="122" t="e">
        <f>V25+X25+Y25+Z25+AA25</f>
        <v>#REF!</v>
      </c>
    </row>
    <row r="26" spans="1:31" s="89" customFormat="1" ht="28.5" customHeight="1" x14ac:dyDescent="0.15">
      <c r="A26" s="276">
        <v>1</v>
      </c>
      <c r="B26" s="98" t="s">
        <v>872</v>
      </c>
      <c r="C26" s="98" t="s">
        <v>61</v>
      </c>
      <c r="D26" s="105"/>
      <c r="E26" s="98" t="s">
        <v>60</v>
      </c>
      <c r="F26" s="273"/>
      <c r="G26" s="273"/>
      <c r="H26" s="106">
        <v>2009</v>
      </c>
      <c r="I26" s="273"/>
      <c r="J26" s="273"/>
      <c r="K26" s="273"/>
      <c r="L26" s="273"/>
      <c r="M26" s="273"/>
      <c r="N26" s="106" t="s">
        <v>25</v>
      </c>
      <c r="O26" s="188">
        <v>20800000</v>
      </c>
      <c r="P26" s="98" t="s">
        <v>61</v>
      </c>
      <c r="Q26" s="125" t="e">
        <f>#REF!</f>
        <v>#REF!</v>
      </c>
      <c r="R26" s="126" t="e">
        <f t="shared" si="0"/>
        <v>#REF!</v>
      </c>
      <c r="S26" s="126" t="e">
        <f t="shared" si="1"/>
        <v>#REF!</v>
      </c>
      <c r="T26" s="127" t="e">
        <f t="shared" si="5"/>
        <v>#REF!</v>
      </c>
      <c r="U26" s="109">
        <f>2013-AB26</f>
        <v>4</v>
      </c>
      <c r="V26" s="127" t="e">
        <f>IF(U26&gt;S26,O26-10,T26*U26)</f>
        <v>#REF!</v>
      </c>
      <c r="W26" s="127">
        <f>2014-AB26</f>
        <v>5</v>
      </c>
      <c r="X26" s="127" t="e">
        <f t="shared" ref="X26" si="12">IF(O26-10=V26,0,T26)</f>
        <v>#REF!</v>
      </c>
      <c r="Y26" s="109" t="e">
        <f t="shared" ref="Y26:Y28" si="13">IF(O26-10=V26+X26,0,T26)</f>
        <v>#REF!</v>
      </c>
      <c r="Z26" s="109" t="e">
        <f>IF(O26-10=V26+X26+Y26,0,T26)</f>
        <v>#REF!</v>
      </c>
      <c r="AA26" s="109" t="e">
        <f>IF(O26-10=V26+X26+Y26+Z26,0,T26)</f>
        <v>#REF!</v>
      </c>
      <c r="AB26" s="128">
        <f>H26</f>
        <v>2009</v>
      </c>
      <c r="AC26" s="129" t="e">
        <f>O26-(X26+Y26+V26+Z26+AA26)</f>
        <v>#REF!</v>
      </c>
      <c r="AE26" s="133"/>
    </row>
    <row r="27" spans="1:31" s="89" customFormat="1" ht="28.5" customHeight="1" x14ac:dyDescent="0.15">
      <c r="A27" s="276">
        <v>2</v>
      </c>
      <c r="B27" s="98" t="s">
        <v>873</v>
      </c>
      <c r="C27" s="98" t="s">
        <v>63</v>
      </c>
      <c r="D27" s="105"/>
      <c r="E27" s="98" t="s">
        <v>60</v>
      </c>
      <c r="F27" s="273"/>
      <c r="G27" s="273"/>
      <c r="H27" s="106">
        <v>2009</v>
      </c>
      <c r="I27" s="273"/>
      <c r="J27" s="273"/>
      <c r="K27" s="273"/>
      <c r="L27" s="273"/>
      <c r="M27" s="273"/>
      <c r="N27" s="106" t="s">
        <v>25</v>
      </c>
      <c r="O27" s="188">
        <v>640000</v>
      </c>
      <c r="P27" s="98" t="s">
        <v>63</v>
      </c>
      <c r="Q27" s="125" t="e">
        <f>#REF!</f>
        <v>#REF!</v>
      </c>
      <c r="R27" s="126" t="e">
        <f t="shared" si="0"/>
        <v>#REF!</v>
      </c>
      <c r="S27" s="126" t="e">
        <f t="shared" si="1"/>
        <v>#REF!</v>
      </c>
      <c r="T27" s="127" t="e">
        <f t="shared" si="5"/>
        <v>#REF!</v>
      </c>
      <c r="U27" s="109">
        <f>2013-AB27</f>
        <v>4</v>
      </c>
      <c r="V27" s="127" t="e">
        <f t="shared" ref="V27:V28" si="14">IF(U27&gt;S27,O27-10,T27*U27)</f>
        <v>#REF!</v>
      </c>
      <c r="W27" s="127">
        <f>2014-AB27</f>
        <v>5</v>
      </c>
      <c r="X27" s="127" t="e">
        <f t="shared" si="7"/>
        <v>#REF!</v>
      </c>
      <c r="Y27" s="109" t="e">
        <f t="shared" si="13"/>
        <v>#REF!</v>
      </c>
      <c r="Z27" s="109" t="e">
        <f t="shared" ref="Z27:Z28" si="15">IF(O27-10=V27+X27+Y27,0,T27)</f>
        <v>#REF!</v>
      </c>
      <c r="AA27" s="109" t="e">
        <f t="shared" ref="AA27:AA89" si="16">IF(O27-10=V27+X27+Y27+Z27,0,T27)</f>
        <v>#REF!</v>
      </c>
      <c r="AB27" s="128">
        <f>H27</f>
        <v>2009</v>
      </c>
      <c r="AC27" s="129" t="e">
        <f t="shared" ref="AC27:AC28" si="17">O27-(X27+Y27+V27+Z27+AA27)</f>
        <v>#REF!</v>
      </c>
    </row>
    <row r="28" spans="1:31" s="89" customFormat="1" ht="28.5" customHeight="1" x14ac:dyDescent="0.15">
      <c r="A28" s="276">
        <v>3</v>
      </c>
      <c r="B28" s="98" t="s">
        <v>872</v>
      </c>
      <c r="C28" s="98" t="s">
        <v>58</v>
      </c>
      <c r="D28" s="105"/>
      <c r="E28" s="98" t="s">
        <v>60</v>
      </c>
      <c r="F28" s="273"/>
      <c r="G28" s="273"/>
      <c r="H28" s="106">
        <v>2009</v>
      </c>
      <c r="I28" s="273"/>
      <c r="J28" s="273"/>
      <c r="K28" s="273"/>
      <c r="L28" s="273"/>
      <c r="M28" s="273"/>
      <c r="N28" s="106" t="s">
        <v>25</v>
      </c>
      <c r="O28" s="188">
        <v>1000000</v>
      </c>
      <c r="P28" s="98" t="s">
        <v>58</v>
      </c>
      <c r="Q28" s="125" t="e">
        <f>#REF!</f>
        <v>#REF!</v>
      </c>
      <c r="R28" s="126" t="e">
        <f t="shared" si="0"/>
        <v>#REF!</v>
      </c>
      <c r="S28" s="126" t="e">
        <f t="shared" si="1"/>
        <v>#REF!</v>
      </c>
      <c r="T28" s="127" t="e">
        <f t="shared" si="5"/>
        <v>#REF!</v>
      </c>
      <c r="U28" s="109">
        <f>2013-AB28</f>
        <v>4</v>
      </c>
      <c r="V28" s="127" t="e">
        <f t="shared" si="14"/>
        <v>#REF!</v>
      </c>
      <c r="W28" s="127">
        <f>2014-AB28</f>
        <v>5</v>
      </c>
      <c r="X28" s="127" t="e">
        <f t="shared" si="7"/>
        <v>#REF!</v>
      </c>
      <c r="Y28" s="109" t="e">
        <f t="shared" si="13"/>
        <v>#REF!</v>
      </c>
      <c r="Z28" s="109" t="e">
        <f t="shared" si="15"/>
        <v>#REF!</v>
      </c>
      <c r="AA28" s="109" t="e">
        <f t="shared" si="16"/>
        <v>#REF!</v>
      </c>
      <c r="AB28" s="128">
        <f>H28</f>
        <v>2009</v>
      </c>
      <c r="AC28" s="129" t="e">
        <f t="shared" si="17"/>
        <v>#REF!</v>
      </c>
    </row>
    <row r="29" spans="1:31" s="89" customFormat="1" ht="18.75" customHeight="1" x14ac:dyDescent="0.15">
      <c r="A29" s="183"/>
      <c r="B29" s="98"/>
      <c r="C29" s="98"/>
      <c r="D29" s="105"/>
      <c r="E29" s="98"/>
      <c r="F29" s="273"/>
      <c r="G29" s="273"/>
      <c r="H29" s="273"/>
      <c r="I29" s="273"/>
      <c r="J29" s="273"/>
      <c r="K29" s="273"/>
      <c r="L29" s="273"/>
      <c r="M29" s="273"/>
      <c r="N29" s="106"/>
      <c r="O29" s="188"/>
      <c r="P29" s="189"/>
      <c r="Q29" s="125"/>
      <c r="R29" s="126"/>
      <c r="S29" s="126"/>
      <c r="T29" s="127"/>
      <c r="U29" s="109"/>
      <c r="V29" s="127"/>
      <c r="W29" s="127"/>
      <c r="X29" s="127"/>
      <c r="Y29" s="109"/>
      <c r="Z29" s="109"/>
      <c r="AA29" s="109">
        <f t="shared" si="16"/>
        <v>0</v>
      </c>
      <c r="AB29" s="128"/>
      <c r="AC29" s="129"/>
    </row>
    <row r="30" spans="1:31" s="89" customFormat="1" ht="29" customHeight="1" x14ac:dyDescent="0.15">
      <c r="A30" s="183" t="s">
        <v>65</v>
      </c>
      <c r="B30" s="181" t="s">
        <v>763</v>
      </c>
      <c r="C30" s="187" t="s">
        <v>11</v>
      </c>
      <c r="D30" s="105"/>
      <c r="E30" s="273"/>
      <c r="F30" s="273"/>
      <c r="G30" s="273"/>
      <c r="H30" s="273"/>
      <c r="I30" s="273"/>
      <c r="J30" s="273"/>
      <c r="K30" s="273"/>
      <c r="L30" s="273"/>
      <c r="M30" s="273"/>
      <c r="N30" s="273"/>
      <c r="O30" s="185">
        <v>0</v>
      </c>
      <c r="P30" s="186"/>
      <c r="Q30" s="125"/>
      <c r="R30" s="126"/>
      <c r="S30" s="126"/>
      <c r="T30" s="127"/>
      <c r="U30" s="109"/>
      <c r="V30" s="127"/>
      <c r="W30" s="127"/>
      <c r="X30" s="127"/>
      <c r="Y30" s="109"/>
      <c r="Z30" s="109"/>
      <c r="AA30" s="109">
        <f t="shared" si="16"/>
        <v>0</v>
      </c>
      <c r="AB30" s="128"/>
      <c r="AC30" s="129"/>
    </row>
    <row r="31" spans="1:31" s="89" customFormat="1" ht="24.75" customHeight="1" x14ac:dyDescent="0.15">
      <c r="A31" s="183"/>
      <c r="B31" s="181"/>
      <c r="C31" s="273"/>
      <c r="D31" s="105"/>
      <c r="E31" s="273"/>
      <c r="F31" s="273"/>
      <c r="G31" s="273"/>
      <c r="H31" s="273"/>
      <c r="I31" s="273"/>
      <c r="J31" s="273"/>
      <c r="K31" s="273"/>
      <c r="L31" s="273"/>
      <c r="M31" s="273"/>
      <c r="N31" s="273"/>
      <c r="O31" s="185"/>
      <c r="P31" s="186"/>
      <c r="Q31" s="125"/>
      <c r="R31" s="126"/>
      <c r="S31" s="126"/>
      <c r="T31" s="127"/>
      <c r="U31" s="109"/>
      <c r="V31" s="127"/>
      <c r="W31" s="127"/>
      <c r="X31" s="127"/>
      <c r="Y31" s="109"/>
      <c r="Z31" s="109"/>
      <c r="AA31" s="109">
        <f t="shared" si="16"/>
        <v>0</v>
      </c>
      <c r="AB31" s="128"/>
      <c r="AC31" s="129"/>
    </row>
    <row r="32" spans="1:31" s="89" customFormat="1" ht="30" customHeight="1" x14ac:dyDescent="0.15">
      <c r="A32" s="183" t="s">
        <v>67</v>
      </c>
      <c r="B32" s="181" t="s">
        <v>764</v>
      </c>
      <c r="C32" s="273"/>
      <c r="D32" s="105"/>
      <c r="E32" s="273"/>
      <c r="F32" s="273"/>
      <c r="G32" s="273"/>
      <c r="H32" s="273"/>
      <c r="I32" s="273"/>
      <c r="J32" s="273"/>
      <c r="K32" s="273"/>
      <c r="L32" s="273"/>
      <c r="M32" s="273"/>
      <c r="N32" s="273"/>
      <c r="O32" s="185">
        <f>SUM(O33:O211)</f>
        <v>878937128.66105735</v>
      </c>
      <c r="P32" s="269"/>
      <c r="Q32" s="125"/>
      <c r="R32" s="126"/>
      <c r="S32" s="126"/>
      <c r="T32" s="127"/>
      <c r="U32" s="109"/>
      <c r="V32" s="131"/>
      <c r="W32" s="127"/>
      <c r="X32" s="131"/>
      <c r="Y32" s="131"/>
      <c r="Z32" s="131"/>
      <c r="AA32" s="131"/>
      <c r="AB32" s="128"/>
      <c r="AC32" s="131"/>
      <c r="AD32" s="122"/>
      <c r="AE32" s="309"/>
    </row>
    <row r="33" spans="1:31" s="89" customFormat="1" ht="18.75" customHeight="1" x14ac:dyDescent="0.15">
      <c r="A33" s="276">
        <v>1</v>
      </c>
      <c r="B33" s="98" t="s">
        <v>778</v>
      </c>
      <c r="C33" s="98" t="s">
        <v>69</v>
      </c>
      <c r="D33" s="106"/>
      <c r="E33" s="98" t="s">
        <v>71</v>
      </c>
      <c r="F33" s="98"/>
      <c r="G33" s="98" t="s">
        <v>72</v>
      </c>
      <c r="H33" s="106">
        <v>2000</v>
      </c>
      <c r="I33" s="273"/>
      <c r="J33" s="273"/>
      <c r="K33" s="273"/>
      <c r="L33" s="273"/>
      <c r="M33" s="273"/>
      <c r="N33" s="106" t="s">
        <v>25</v>
      </c>
      <c r="O33" s="188">
        <v>280000</v>
      </c>
      <c r="P33" s="353"/>
      <c r="Q33" s="125" t="e">
        <f>#REF!</f>
        <v>#REF!</v>
      </c>
      <c r="R33" s="126" t="e">
        <f t="shared" si="0"/>
        <v>#REF!</v>
      </c>
      <c r="S33" s="126" t="e">
        <f t="shared" si="1"/>
        <v>#REF!</v>
      </c>
      <c r="T33" s="127" t="e">
        <f t="shared" si="5"/>
        <v>#REF!</v>
      </c>
      <c r="U33" s="109">
        <f t="shared" ref="U33:U77" si="18">2013-AB33</f>
        <v>13</v>
      </c>
      <c r="V33" s="127" t="e">
        <f t="shared" si="6"/>
        <v>#REF!</v>
      </c>
      <c r="W33" s="127">
        <f t="shared" ref="W33:W77" si="19">2014-AB33</f>
        <v>14</v>
      </c>
      <c r="X33" s="127" t="e">
        <f t="shared" si="7"/>
        <v>#REF!</v>
      </c>
      <c r="Y33" s="109" t="e">
        <f t="shared" si="8"/>
        <v>#REF!</v>
      </c>
      <c r="Z33" s="109" t="e">
        <f t="shared" si="9"/>
        <v>#REF!</v>
      </c>
      <c r="AA33" s="109" t="e">
        <f t="shared" si="16"/>
        <v>#REF!</v>
      </c>
      <c r="AB33" s="128">
        <f t="shared" ref="AB33:AB77" si="20">H33</f>
        <v>2000</v>
      </c>
      <c r="AC33" s="129" t="e">
        <f t="shared" ref="AC33:AC96" si="21">O33-(X33+Y33+V33+Z33+AA33)</f>
        <v>#REF!</v>
      </c>
      <c r="AE33" s="309"/>
    </row>
    <row r="34" spans="1:31" s="89" customFormat="1" ht="18.75" customHeight="1" x14ac:dyDescent="0.15">
      <c r="A34" s="276">
        <v>2</v>
      </c>
      <c r="B34" s="98" t="s">
        <v>794</v>
      </c>
      <c r="C34" s="98" t="s">
        <v>73</v>
      </c>
      <c r="D34" s="106"/>
      <c r="E34" s="98" t="s">
        <v>75</v>
      </c>
      <c r="F34" s="98"/>
      <c r="G34" s="98" t="s">
        <v>76</v>
      </c>
      <c r="H34" s="106">
        <v>2000</v>
      </c>
      <c r="I34" s="273"/>
      <c r="J34" s="273"/>
      <c r="K34" s="273"/>
      <c r="L34" s="273"/>
      <c r="M34" s="273"/>
      <c r="N34" s="106" t="s">
        <v>25</v>
      </c>
      <c r="O34" s="188">
        <v>637500</v>
      </c>
      <c r="P34" s="189"/>
      <c r="Q34" s="125" t="e">
        <f>#REF!</f>
        <v>#REF!</v>
      </c>
      <c r="R34" s="126" t="e">
        <f t="shared" si="0"/>
        <v>#REF!</v>
      </c>
      <c r="S34" s="126" t="e">
        <f t="shared" si="1"/>
        <v>#REF!</v>
      </c>
      <c r="T34" s="127" t="e">
        <f t="shared" si="5"/>
        <v>#REF!</v>
      </c>
      <c r="U34" s="109">
        <f t="shared" si="18"/>
        <v>13</v>
      </c>
      <c r="V34" s="127" t="e">
        <f t="shared" si="6"/>
        <v>#REF!</v>
      </c>
      <c r="W34" s="127">
        <f t="shared" si="19"/>
        <v>14</v>
      </c>
      <c r="X34" s="127" t="e">
        <f t="shared" si="7"/>
        <v>#REF!</v>
      </c>
      <c r="Y34" s="109" t="e">
        <f t="shared" si="8"/>
        <v>#REF!</v>
      </c>
      <c r="Z34" s="109" t="e">
        <f t="shared" si="9"/>
        <v>#REF!</v>
      </c>
      <c r="AA34" s="109" t="e">
        <f t="shared" si="16"/>
        <v>#REF!</v>
      </c>
      <c r="AB34" s="128">
        <f t="shared" si="20"/>
        <v>2000</v>
      </c>
      <c r="AC34" s="129" t="e">
        <f t="shared" si="21"/>
        <v>#REF!</v>
      </c>
    </row>
    <row r="35" spans="1:31" s="89" customFormat="1" ht="18.75" customHeight="1" x14ac:dyDescent="0.15">
      <c r="A35" s="276">
        <v>3</v>
      </c>
      <c r="B35" s="98" t="s">
        <v>771</v>
      </c>
      <c r="C35" s="98" t="s">
        <v>77</v>
      </c>
      <c r="D35" s="106"/>
      <c r="E35" s="98" t="s">
        <v>79</v>
      </c>
      <c r="F35" s="98"/>
      <c r="G35" s="98" t="s">
        <v>76</v>
      </c>
      <c r="H35" s="106">
        <v>2000</v>
      </c>
      <c r="I35" s="273"/>
      <c r="J35" s="273"/>
      <c r="K35" s="273"/>
      <c r="L35" s="273"/>
      <c r="M35" s="273"/>
      <c r="N35" s="106" t="s">
        <v>25</v>
      </c>
      <c r="O35" s="188">
        <v>2625000</v>
      </c>
      <c r="P35" s="189"/>
      <c r="Q35" s="125" t="e">
        <f>#REF!</f>
        <v>#REF!</v>
      </c>
      <c r="R35" s="126" t="e">
        <f t="shared" si="0"/>
        <v>#REF!</v>
      </c>
      <c r="S35" s="126" t="e">
        <f t="shared" si="1"/>
        <v>#REF!</v>
      </c>
      <c r="T35" s="127" t="e">
        <f t="shared" si="5"/>
        <v>#REF!</v>
      </c>
      <c r="U35" s="109">
        <f t="shared" si="18"/>
        <v>13</v>
      </c>
      <c r="V35" s="127" t="e">
        <f t="shared" si="6"/>
        <v>#REF!</v>
      </c>
      <c r="W35" s="127">
        <f t="shared" si="19"/>
        <v>14</v>
      </c>
      <c r="X35" s="127" t="e">
        <f t="shared" si="7"/>
        <v>#REF!</v>
      </c>
      <c r="Y35" s="109" t="e">
        <f t="shared" si="8"/>
        <v>#REF!</v>
      </c>
      <c r="Z35" s="109" t="e">
        <f t="shared" si="9"/>
        <v>#REF!</v>
      </c>
      <c r="AA35" s="109" t="e">
        <f t="shared" si="16"/>
        <v>#REF!</v>
      </c>
      <c r="AB35" s="128">
        <f t="shared" si="20"/>
        <v>2000</v>
      </c>
      <c r="AC35" s="129" t="e">
        <f t="shared" si="21"/>
        <v>#REF!</v>
      </c>
    </row>
    <row r="36" spans="1:31" s="89" customFormat="1" ht="18.75" customHeight="1" x14ac:dyDescent="0.15">
      <c r="A36" s="276">
        <v>4</v>
      </c>
      <c r="B36" s="98" t="s">
        <v>800</v>
      </c>
      <c r="C36" s="98" t="s">
        <v>80</v>
      </c>
      <c r="D36" s="106"/>
      <c r="E36" s="98" t="s">
        <v>82</v>
      </c>
      <c r="F36" s="98"/>
      <c r="G36" s="98" t="s">
        <v>83</v>
      </c>
      <c r="H36" s="106">
        <v>2000</v>
      </c>
      <c r="I36" s="273"/>
      <c r="J36" s="273"/>
      <c r="K36" s="273"/>
      <c r="L36" s="273"/>
      <c r="M36" s="273"/>
      <c r="N36" s="106" t="s">
        <v>25</v>
      </c>
      <c r="O36" s="188">
        <v>2560000</v>
      </c>
      <c r="P36" s="189"/>
      <c r="Q36" s="125" t="e">
        <f>#REF!</f>
        <v>#REF!</v>
      </c>
      <c r="R36" s="126" t="e">
        <f t="shared" si="0"/>
        <v>#REF!</v>
      </c>
      <c r="S36" s="126" t="e">
        <f t="shared" si="1"/>
        <v>#REF!</v>
      </c>
      <c r="T36" s="127" t="e">
        <f t="shared" si="5"/>
        <v>#REF!</v>
      </c>
      <c r="U36" s="109">
        <f t="shared" si="18"/>
        <v>13</v>
      </c>
      <c r="V36" s="127" t="e">
        <f t="shared" si="6"/>
        <v>#REF!</v>
      </c>
      <c r="W36" s="127">
        <f t="shared" si="19"/>
        <v>14</v>
      </c>
      <c r="X36" s="127" t="e">
        <f t="shared" si="7"/>
        <v>#REF!</v>
      </c>
      <c r="Y36" s="109" t="e">
        <f t="shared" si="8"/>
        <v>#REF!</v>
      </c>
      <c r="Z36" s="109" t="e">
        <f t="shared" si="9"/>
        <v>#REF!</v>
      </c>
      <c r="AA36" s="109" t="e">
        <f t="shared" si="16"/>
        <v>#REF!</v>
      </c>
      <c r="AB36" s="128">
        <f t="shared" si="20"/>
        <v>2000</v>
      </c>
      <c r="AC36" s="129" t="e">
        <f t="shared" si="21"/>
        <v>#REF!</v>
      </c>
    </row>
    <row r="37" spans="1:31" s="89" customFormat="1" ht="18.75" customHeight="1" x14ac:dyDescent="0.15">
      <c r="A37" s="276">
        <v>5</v>
      </c>
      <c r="B37" s="98" t="s">
        <v>864</v>
      </c>
      <c r="C37" s="98" t="s">
        <v>84</v>
      </c>
      <c r="D37" s="106"/>
      <c r="E37" s="98" t="s">
        <v>86</v>
      </c>
      <c r="F37" s="98"/>
      <c r="G37" s="98" t="s">
        <v>76</v>
      </c>
      <c r="H37" s="106">
        <v>2000</v>
      </c>
      <c r="I37" s="273"/>
      <c r="J37" s="273"/>
      <c r="K37" s="273"/>
      <c r="L37" s="273"/>
      <c r="M37" s="273"/>
      <c r="N37" s="106" t="s">
        <v>25</v>
      </c>
      <c r="O37" s="188">
        <v>187500</v>
      </c>
      <c r="P37" s="98" t="s">
        <v>84</v>
      </c>
      <c r="Q37" s="125" t="e">
        <f>#REF!</f>
        <v>#REF!</v>
      </c>
      <c r="R37" s="126" t="e">
        <f t="shared" si="0"/>
        <v>#REF!</v>
      </c>
      <c r="S37" s="126" t="e">
        <f t="shared" si="1"/>
        <v>#REF!</v>
      </c>
      <c r="T37" s="127" t="e">
        <f t="shared" si="5"/>
        <v>#REF!</v>
      </c>
      <c r="U37" s="109">
        <f t="shared" si="18"/>
        <v>13</v>
      </c>
      <c r="V37" s="127" t="e">
        <f t="shared" si="6"/>
        <v>#REF!</v>
      </c>
      <c r="W37" s="127">
        <f t="shared" si="19"/>
        <v>14</v>
      </c>
      <c r="X37" s="127" t="e">
        <f t="shared" si="7"/>
        <v>#REF!</v>
      </c>
      <c r="Y37" s="109" t="e">
        <f t="shared" si="8"/>
        <v>#REF!</v>
      </c>
      <c r="Z37" s="109" t="e">
        <f t="shared" si="9"/>
        <v>#REF!</v>
      </c>
      <c r="AA37" s="109" t="e">
        <f t="shared" si="16"/>
        <v>#REF!</v>
      </c>
      <c r="AB37" s="128">
        <f t="shared" si="20"/>
        <v>2000</v>
      </c>
      <c r="AC37" s="129" t="e">
        <f t="shared" si="21"/>
        <v>#REF!</v>
      </c>
    </row>
    <row r="38" spans="1:31" s="89" customFormat="1" ht="18.75" customHeight="1" x14ac:dyDescent="0.15">
      <c r="A38" s="276">
        <v>6</v>
      </c>
      <c r="B38" s="98" t="s">
        <v>772</v>
      </c>
      <c r="C38" s="98" t="s">
        <v>87</v>
      </c>
      <c r="D38" s="106"/>
      <c r="E38" s="98" t="s">
        <v>89</v>
      </c>
      <c r="F38" s="98"/>
      <c r="G38" s="98" t="s">
        <v>90</v>
      </c>
      <c r="H38" s="106">
        <v>2000</v>
      </c>
      <c r="I38" s="273"/>
      <c r="J38" s="273"/>
      <c r="K38" s="273"/>
      <c r="L38" s="273"/>
      <c r="M38" s="273"/>
      <c r="N38" s="106" t="s">
        <v>25</v>
      </c>
      <c r="O38" s="188">
        <v>825000</v>
      </c>
      <c r="P38" s="189"/>
      <c r="Q38" s="125" t="e">
        <f>#REF!</f>
        <v>#REF!</v>
      </c>
      <c r="R38" s="126" t="e">
        <f t="shared" si="0"/>
        <v>#REF!</v>
      </c>
      <c r="S38" s="126" t="e">
        <f t="shared" si="1"/>
        <v>#REF!</v>
      </c>
      <c r="T38" s="127" t="e">
        <f t="shared" si="5"/>
        <v>#REF!</v>
      </c>
      <c r="U38" s="109">
        <f t="shared" si="18"/>
        <v>13</v>
      </c>
      <c r="V38" s="127" t="e">
        <f t="shared" si="6"/>
        <v>#REF!</v>
      </c>
      <c r="W38" s="127">
        <f t="shared" si="19"/>
        <v>14</v>
      </c>
      <c r="X38" s="127" t="e">
        <f t="shared" si="7"/>
        <v>#REF!</v>
      </c>
      <c r="Y38" s="109" t="e">
        <f t="shared" si="8"/>
        <v>#REF!</v>
      </c>
      <c r="Z38" s="109" t="e">
        <f t="shared" si="9"/>
        <v>#REF!</v>
      </c>
      <c r="AA38" s="109" t="e">
        <f t="shared" si="16"/>
        <v>#REF!</v>
      </c>
      <c r="AB38" s="128">
        <f t="shared" si="20"/>
        <v>2000</v>
      </c>
      <c r="AC38" s="129" t="e">
        <f t="shared" si="21"/>
        <v>#REF!</v>
      </c>
    </row>
    <row r="39" spans="1:31" s="89" customFormat="1" ht="18.75" customHeight="1" x14ac:dyDescent="0.15">
      <c r="A39" s="276">
        <v>7</v>
      </c>
      <c r="B39" s="98" t="s">
        <v>775</v>
      </c>
      <c r="C39" s="98" t="s">
        <v>91</v>
      </c>
      <c r="D39" s="106"/>
      <c r="E39" s="98" t="s">
        <v>93</v>
      </c>
      <c r="F39" s="98"/>
      <c r="G39" s="98" t="s">
        <v>94</v>
      </c>
      <c r="H39" s="106">
        <v>2000</v>
      </c>
      <c r="I39" s="273"/>
      <c r="J39" s="273"/>
      <c r="K39" s="273"/>
      <c r="L39" s="273"/>
      <c r="M39" s="273"/>
      <c r="N39" s="106" t="s">
        <v>25</v>
      </c>
      <c r="O39" s="188">
        <v>1200000</v>
      </c>
      <c r="P39" s="189"/>
      <c r="Q39" s="125" t="e">
        <f>#REF!</f>
        <v>#REF!</v>
      </c>
      <c r="R39" s="126" t="e">
        <f t="shared" si="0"/>
        <v>#REF!</v>
      </c>
      <c r="S39" s="126" t="e">
        <f t="shared" si="1"/>
        <v>#REF!</v>
      </c>
      <c r="T39" s="127" t="e">
        <f t="shared" si="5"/>
        <v>#REF!</v>
      </c>
      <c r="U39" s="109">
        <f t="shared" si="18"/>
        <v>13</v>
      </c>
      <c r="V39" s="127" t="e">
        <f t="shared" si="6"/>
        <v>#REF!</v>
      </c>
      <c r="W39" s="127">
        <f t="shared" si="19"/>
        <v>14</v>
      </c>
      <c r="X39" s="127" t="e">
        <f t="shared" si="7"/>
        <v>#REF!</v>
      </c>
      <c r="Y39" s="109" t="e">
        <f t="shared" si="8"/>
        <v>#REF!</v>
      </c>
      <c r="Z39" s="109" t="e">
        <f t="shared" si="9"/>
        <v>#REF!</v>
      </c>
      <c r="AA39" s="109" t="e">
        <f t="shared" si="16"/>
        <v>#REF!</v>
      </c>
      <c r="AB39" s="128">
        <f t="shared" si="20"/>
        <v>2000</v>
      </c>
      <c r="AC39" s="129" t="e">
        <f t="shared" si="21"/>
        <v>#REF!</v>
      </c>
    </row>
    <row r="40" spans="1:31" s="89" customFormat="1" ht="18.75" customHeight="1" thickBot="1" x14ac:dyDescent="0.2">
      <c r="A40" s="276">
        <v>8</v>
      </c>
      <c r="B40" s="169" t="s">
        <v>785</v>
      </c>
      <c r="C40" s="169" t="s">
        <v>95</v>
      </c>
      <c r="D40" s="171"/>
      <c r="E40" s="169" t="s">
        <v>97</v>
      </c>
      <c r="F40" s="169"/>
      <c r="G40" s="169" t="s">
        <v>90</v>
      </c>
      <c r="H40" s="171">
        <v>2000</v>
      </c>
      <c r="I40" s="191"/>
      <c r="J40" s="191"/>
      <c r="K40" s="191"/>
      <c r="L40" s="191"/>
      <c r="M40" s="191"/>
      <c r="N40" s="171" t="s">
        <v>25</v>
      </c>
      <c r="O40" s="202">
        <v>960000</v>
      </c>
      <c r="P40" s="203"/>
      <c r="Q40" s="125" t="e">
        <f>#REF!</f>
        <v>#REF!</v>
      </c>
      <c r="R40" s="126" t="e">
        <f t="shared" si="0"/>
        <v>#REF!</v>
      </c>
      <c r="S40" s="126" t="e">
        <f t="shared" si="1"/>
        <v>#REF!</v>
      </c>
      <c r="T40" s="127" t="e">
        <f t="shared" si="5"/>
        <v>#REF!</v>
      </c>
      <c r="U40" s="109">
        <f t="shared" si="18"/>
        <v>13</v>
      </c>
      <c r="V40" s="127" t="e">
        <f t="shared" si="6"/>
        <v>#REF!</v>
      </c>
      <c r="W40" s="127">
        <f t="shared" si="19"/>
        <v>14</v>
      </c>
      <c r="X40" s="127" t="e">
        <f t="shared" si="7"/>
        <v>#REF!</v>
      </c>
      <c r="Y40" s="109" t="e">
        <f t="shared" si="8"/>
        <v>#REF!</v>
      </c>
      <c r="Z40" s="109" t="e">
        <f t="shared" si="9"/>
        <v>#REF!</v>
      </c>
      <c r="AA40" s="109" t="e">
        <f t="shared" si="16"/>
        <v>#REF!</v>
      </c>
      <c r="AB40" s="128">
        <f t="shared" si="20"/>
        <v>2000</v>
      </c>
      <c r="AC40" s="129" t="e">
        <f t="shared" si="21"/>
        <v>#REF!</v>
      </c>
    </row>
    <row r="41" spans="1:31" s="89" customFormat="1" ht="32.25" customHeight="1" x14ac:dyDescent="0.15">
      <c r="A41" s="276">
        <v>9</v>
      </c>
      <c r="B41" s="166" t="s">
        <v>785</v>
      </c>
      <c r="C41" s="166" t="s">
        <v>95</v>
      </c>
      <c r="D41" s="167"/>
      <c r="E41" s="166" t="s">
        <v>89</v>
      </c>
      <c r="F41" s="166"/>
      <c r="G41" s="166" t="s">
        <v>98</v>
      </c>
      <c r="H41" s="167">
        <v>2000</v>
      </c>
      <c r="I41" s="199"/>
      <c r="J41" s="199"/>
      <c r="K41" s="199"/>
      <c r="L41" s="199"/>
      <c r="M41" s="199"/>
      <c r="N41" s="167" t="s">
        <v>25</v>
      </c>
      <c r="O41" s="200">
        <v>3325000</v>
      </c>
      <c r="P41" s="201"/>
      <c r="Q41" s="125" t="e">
        <f>#REF!</f>
        <v>#REF!</v>
      </c>
      <c r="R41" s="126" t="e">
        <f t="shared" si="0"/>
        <v>#REF!</v>
      </c>
      <c r="S41" s="126" t="e">
        <f t="shared" si="1"/>
        <v>#REF!</v>
      </c>
      <c r="T41" s="127" t="e">
        <f t="shared" si="5"/>
        <v>#REF!</v>
      </c>
      <c r="U41" s="109">
        <f t="shared" si="18"/>
        <v>13</v>
      </c>
      <c r="V41" s="127" t="e">
        <f t="shared" si="6"/>
        <v>#REF!</v>
      </c>
      <c r="W41" s="127">
        <f t="shared" si="19"/>
        <v>14</v>
      </c>
      <c r="X41" s="127" t="e">
        <f t="shared" si="7"/>
        <v>#REF!</v>
      </c>
      <c r="Y41" s="109" t="e">
        <f t="shared" si="8"/>
        <v>#REF!</v>
      </c>
      <c r="Z41" s="109" t="e">
        <f t="shared" si="9"/>
        <v>#REF!</v>
      </c>
      <c r="AA41" s="109" t="e">
        <f t="shared" si="16"/>
        <v>#REF!</v>
      </c>
      <c r="AB41" s="128">
        <f t="shared" si="20"/>
        <v>2000</v>
      </c>
      <c r="AC41" s="129" t="e">
        <f t="shared" si="21"/>
        <v>#REF!</v>
      </c>
    </row>
    <row r="42" spans="1:31" s="89" customFormat="1" ht="32.25" customHeight="1" x14ac:dyDescent="0.15">
      <c r="A42" s="276">
        <v>10</v>
      </c>
      <c r="B42" s="98" t="s">
        <v>785</v>
      </c>
      <c r="C42" s="98" t="s">
        <v>95</v>
      </c>
      <c r="D42" s="106"/>
      <c r="E42" s="98" t="s">
        <v>89</v>
      </c>
      <c r="F42" s="98"/>
      <c r="G42" s="98" t="s">
        <v>99</v>
      </c>
      <c r="H42" s="106">
        <v>2000</v>
      </c>
      <c r="I42" s="273"/>
      <c r="J42" s="273"/>
      <c r="K42" s="273"/>
      <c r="L42" s="273"/>
      <c r="M42" s="273"/>
      <c r="N42" s="106" t="s">
        <v>25</v>
      </c>
      <c r="O42" s="188">
        <v>637500</v>
      </c>
      <c r="P42" s="189"/>
      <c r="Q42" s="125" t="e">
        <f>#REF!</f>
        <v>#REF!</v>
      </c>
      <c r="R42" s="126" t="e">
        <f t="shared" si="0"/>
        <v>#REF!</v>
      </c>
      <c r="S42" s="126" t="e">
        <f t="shared" si="1"/>
        <v>#REF!</v>
      </c>
      <c r="T42" s="127" t="e">
        <f t="shared" si="5"/>
        <v>#REF!</v>
      </c>
      <c r="U42" s="109">
        <f t="shared" si="18"/>
        <v>13</v>
      </c>
      <c r="V42" s="127" t="e">
        <f t="shared" si="6"/>
        <v>#REF!</v>
      </c>
      <c r="W42" s="127">
        <f t="shared" si="19"/>
        <v>14</v>
      </c>
      <c r="X42" s="127" t="e">
        <f t="shared" si="7"/>
        <v>#REF!</v>
      </c>
      <c r="Y42" s="109" t="e">
        <f t="shared" si="8"/>
        <v>#REF!</v>
      </c>
      <c r="Z42" s="109" t="e">
        <f t="shared" si="9"/>
        <v>#REF!</v>
      </c>
      <c r="AA42" s="109" t="e">
        <f t="shared" si="16"/>
        <v>#REF!</v>
      </c>
      <c r="AB42" s="128">
        <f t="shared" si="20"/>
        <v>2000</v>
      </c>
      <c r="AC42" s="129" t="e">
        <f t="shared" si="21"/>
        <v>#REF!</v>
      </c>
    </row>
    <row r="43" spans="1:31" s="89" customFormat="1" ht="18.75" customHeight="1" x14ac:dyDescent="0.15">
      <c r="A43" s="276">
        <v>11</v>
      </c>
      <c r="B43" s="98" t="s">
        <v>785</v>
      </c>
      <c r="C43" s="98" t="s">
        <v>95</v>
      </c>
      <c r="D43" s="106"/>
      <c r="E43" s="98" t="s">
        <v>89</v>
      </c>
      <c r="F43" s="98"/>
      <c r="G43" s="98" t="s">
        <v>90</v>
      </c>
      <c r="H43" s="106">
        <v>2000</v>
      </c>
      <c r="I43" s="273"/>
      <c r="J43" s="273"/>
      <c r="K43" s="273"/>
      <c r="L43" s="273"/>
      <c r="M43" s="273"/>
      <c r="N43" s="106" t="s">
        <v>25</v>
      </c>
      <c r="O43" s="188">
        <v>595000</v>
      </c>
      <c r="P43" s="189"/>
      <c r="Q43" s="125" t="e">
        <f>#REF!</f>
        <v>#REF!</v>
      </c>
      <c r="R43" s="126" t="e">
        <f t="shared" si="0"/>
        <v>#REF!</v>
      </c>
      <c r="S43" s="126" t="e">
        <f t="shared" si="1"/>
        <v>#REF!</v>
      </c>
      <c r="T43" s="127" t="e">
        <f t="shared" si="5"/>
        <v>#REF!</v>
      </c>
      <c r="U43" s="109">
        <f t="shared" si="18"/>
        <v>13</v>
      </c>
      <c r="V43" s="127" t="e">
        <f t="shared" si="6"/>
        <v>#REF!</v>
      </c>
      <c r="W43" s="127">
        <f t="shared" si="19"/>
        <v>14</v>
      </c>
      <c r="X43" s="127" t="e">
        <f t="shared" si="7"/>
        <v>#REF!</v>
      </c>
      <c r="Y43" s="109" t="e">
        <f t="shared" si="8"/>
        <v>#REF!</v>
      </c>
      <c r="Z43" s="109" t="e">
        <f t="shared" si="9"/>
        <v>#REF!</v>
      </c>
      <c r="AA43" s="109" t="e">
        <f t="shared" si="16"/>
        <v>#REF!</v>
      </c>
      <c r="AB43" s="128">
        <f t="shared" si="20"/>
        <v>2000</v>
      </c>
      <c r="AC43" s="129" t="e">
        <f t="shared" si="21"/>
        <v>#REF!</v>
      </c>
    </row>
    <row r="44" spans="1:31" s="89" customFormat="1" ht="18.75" customHeight="1" x14ac:dyDescent="0.15">
      <c r="A44" s="276">
        <v>12</v>
      </c>
      <c r="B44" s="98" t="s">
        <v>785</v>
      </c>
      <c r="C44" s="98" t="s">
        <v>95</v>
      </c>
      <c r="D44" s="106"/>
      <c r="E44" s="98" t="s">
        <v>100</v>
      </c>
      <c r="F44" s="98"/>
      <c r="G44" s="98" t="s">
        <v>101</v>
      </c>
      <c r="H44" s="106">
        <v>2000</v>
      </c>
      <c r="I44" s="273"/>
      <c r="J44" s="273"/>
      <c r="K44" s="273"/>
      <c r="L44" s="273"/>
      <c r="M44" s="273"/>
      <c r="N44" s="106" t="s">
        <v>25</v>
      </c>
      <c r="O44" s="188">
        <v>1000000</v>
      </c>
      <c r="P44" s="189"/>
      <c r="Q44" s="125" t="e">
        <f>#REF!</f>
        <v>#REF!</v>
      </c>
      <c r="R44" s="126" t="e">
        <f t="shared" si="0"/>
        <v>#REF!</v>
      </c>
      <c r="S44" s="126" t="e">
        <f t="shared" si="1"/>
        <v>#REF!</v>
      </c>
      <c r="T44" s="127" t="e">
        <f t="shared" si="5"/>
        <v>#REF!</v>
      </c>
      <c r="U44" s="109">
        <f t="shared" si="18"/>
        <v>13</v>
      </c>
      <c r="V44" s="127" t="e">
        <f t="shared" si="6"/>
        <v>#REF!</v>
      </c>
      <c r="W44" s="127">
        <f t="shared" si="19"/>
        <v>14</v>
      </c>
      <c r="X44" s="127" t="e">
        <f t="shared" si="7"/>
        <v>#REF!</v>
      </c>
      <c r="Y44" s="109" t="e">
        <f t="shared" si="8"/>
        <v>#REF!</v>
      </c>
      <c r="Z44" s="109" t="e">
        <f t="shared" si="9"/>
        <v>#REF!</v>
      </c>
      <c r="AA44" s="109" t="e">
        <f t="shared" si="16"/>
        <v>#REF!</v>
      </c>
      <c r="AB44" s="128">
        <f t="shared" si="20"/>
        <v>2000</v>
      </c>
      <c r="AC44" s="129" t="e">
        <f t="shared" si="21"/>
        <v>#REF!</v>
      </c>
    </row>
    <row r="45" spans="1:31" s="89" customFormat="1" ht="18.75" customHeight="1" x14ac:dyDescent="0.15">
      <c r="A45" s="276">
        <v>13</v>
      </c>
      <c r="B45" s="98" t="s">
        <v>785</v>
      </c>
      <c r="C45" s="98" t="s">
        <v>95</v>
      </c>
      <c r="D45" s="106"/>
      <c r="E45" s="98" t="s">
        <v>102</v>
      </c>
      <c r="F45" s="98"/>
      <c r="G45" s="98" t="s">
        <v>103</v>
      </c>
      <c r="H45" s="106">
        <v>2000</v>
      </c>
      <c r="I45" s="273"/>
      <c r="J45" s="273"/>
      <c r="K45" s="273"/>
      <c r="L45" s="273"/>
      <c r="M45" s="273"/>
      <c r="N45" s="106" t="s">
        <v>25</v>
      </c>
      <c r="O45" s="188">
        <v>1125000</v>
      </c>
      <c r="P45" s="189"/>
      <c r="Q45" s="125" t="e">
        <f>#REF!</f>
        <v>#REF!</v>
      </c>
      <c r="R45" s="126" t="e">
        <f t="shared" si="0"/>
        <v>#REF!</v>
      </c>
      <c r="S45" s="126" t="e">
        <f t="shared" si="1"/>
        <v>#REF!</v>
      </c>
      <c r="T45" s="127" t="e">
        <f t="shared" si="5"/>
        <v>#REF!</v>
      </c>
      <c r="U45" s="109">
        <f t="shared" si="18"/>
        <v>13</v>
      </c>
      <c r="V45" s="127" t="e">
        <f t="shared" si="6"/>
        <v>#REF!</v>
      </c>
      <c r="W45" s="127">
        <f t="shared" si="19"/>
        <v>14</v>
      </c>
      <c r="X45" s="127" t="e">
        <f t="shared" si="7"/>
        <v>#REF!</v>
      </c>
      <c r="Y45" s="109" t="e">
        <f t="shared" si="8"/>
        <v>#REF!</v>
      </c>
      <c r="Z45" s="109" t="e">
        <f t="shared" si="9"/>
        <v>#REF!</v>
      </c>
      <c r="AA45" s="109" t="e">
        <f t="shared" si="16"/>
        <v>#REF!</v>
      </c>
      <c r="AB45" s="128">
        <f t="shared" si="20"/>
        <v>2000</v>
      </c>
      <c r="AC45" s="129" t="e">
        <f t="shared" si="21"/>
        <v>#REF!</v>
      </c>
    </row>
    <row r="46" spans="1:31" s="89" customFormat="1" ht="18.75" customHeight="1" x14ac:dyDescent="0.15">
      <c r="A46" s="276">
        <v>14</v>
      </c>
      <c r="B46" s="98" t="s">
        <v>772</v>
      </c>
      <c r="C46" s="98" t="s">
        <v>104</v>
      </c>
      <c r="D46" s="106"/>
      <c r="E46" s="98" t="s">
        <v>89</v>
      </c>
      <c r="F46" s="98"/>
      <c r="G46" s="98" t="s">
        <v>106</v>
      </c>
      <c r="H46" s="106">
        <v>2000</v>
      </c>
      <c r="I46" s="273"/>
      <c r="J46" s="273"/>
      <c r="K46" s="273"/>
      <c r="L46" s="273"/>
      <c r="M46" s="273"/>
      <c r="N46" s="106" t="s">
        <v>25</v>
      </c>
      <c r="O46" s="188">
        <v>750000</v>
      </c>
      <c r="P46" s="189"/>
      <c r="Q46" s="125" t="e">
        <f>#REF!</f>
        <v>#REF!</v>
      </c>
      <c r="R46" s="126" t="e">
        <f t="shared" si="0"/>
        <v>#REF!</v>
      </c>
      <c r="S46" s="126" t="e">
        <f t="shared" si="1"/>
        <v>#REF!</v>
      </c>
      <c r="T46" s="127" t="e">
        <f t="shared" si="5"/>
        <v>#REF!</v>
      </c>
      <c r="U46" s="109">
        <f t="shared" si="18"/>
        <v>13</v>
      </c>
      <c r="V46" s="127" t="e">
        <f t="shared" si="6"/>
        <v>#REF!</v>
      </c>
      <c r="W46" s="127">
        <f t="shared" si="19"/>
        <v>14</v>
      </c>
      <c r="X46" s="127" t="e">
        <f t="shared" si="7"/>
        <v>#REF!</v>
      </c>
      <c r="Y46" s="109" t="e">
        <f t="shared" si="8"/>
        <v>#REF!</v>
      </c>
      <c r="Z46" s="109" t="e">
        <f t="shared" si="9"/>
        <v>#REF!</v>
      </c>
      <c r="AA46" s="109" t="e">
        <f t="shared" si="16"/>
        <v>#REF!</v>
      </c>
      <c r="AB46" s="128">
        <f t="shared" si="20"/>
        <v>2000</v>
      </c>
      <c r="AC46" s="129" t="e">
        <f t="shared" si="21"/>
        <v>#REF!</v>
      </c>
    </row>
    <row r="47" spans="1:31" s="89" customFormat="1" ht="18.75" customHeight="1" x14ac:dyDescent="0.15">
      <c r="A47" s="276">
        <v>15</v>
      </c>
      <c r="B47" s="98" t="s">
        <v>787</v>
      </c>
      <c r="C47" s="98" t="s">
        <v>107</v>
      </c>
      <c r="D47" s="106"/>
      <c r="E47" s="98" t="s">
        <v>89</v>
      </c>
      <c r="F47" s="98"/>
      <c r="G47" s="98" t="s">
        <v>90</v>
      </c>
      <c r="H47" s="106">
        <v>2000</v>
      </c>
      <c r="I47" s="273"/>
      <c r="J47" s="273"/>
      <c r="K47" s="273"/>
      <c r="L47" s="273"/>
      <c r="M47" s="273"/>
      <c r="N47" s="106" t="s">
        <v>25</v>
      </c>
      <c r="O47" s="188">
        <v>450000</v>
      </c>
      <c r="P47" s="189"/>
      <c r="Q47" s="125" t="e">
        <f>#REF!</f>
        <v>#REF!</v>
      </c>
      <c r="R47" s="126" t="e">
        <f t="shared" si="0"/>
        <v>#REF!</v>
      </c>
      <c r="S47" s="126" t="e">
        <f t="shared" si="1"/>
        <v>#REF!</v>
      </c>
      <c r="T47" s="127" t="e">
        <f t="shared" si="5"/>
        <v>#REF!</v>
      </c>
      <c r="U47" s="109">
        <f t="shared" si="18"/>
        <v>13</v>
      </c>
      <c r="V47" s="127" t="e">
        <f t="shared" si="6"/>
        <v>#REF!</v>
      </c>
      <c r="W47" s="127">
        <f t="shared" si="19"/>
        <v>14</v>
      </c>
      <c r="X47" s="127" t="e">
        <f t="shared" si="7"/>
        <v>#REF!</v>
      </c>
      <c r="Y47" s="109" t="e">
        <f t="shared" si="8"/>
        <v>#REF!</v>
      </c>
      <c r="Z47" s="109" t="e">
        <f t="shared" si="9"/>
        <v>#REF!</v>
      </c>
      <c r="AA47" s="109" t="e">
        <f t="shared" si="16"/>
        <v>#REF!</v>
      </c>
      <c r="AB47" s="128">
        <f t="shared" si="20"/>
        <v>2000</v>
      </c>
      <c r="AC47" s="129" t="e">
        <f t="shared" si="21"/>
        <v>#REF!</v>
      </c>
    </row>
    <row r="48" spans="1:31" s="89" customFormat="1" ht="18.75" customHeight="1" x14ac:dyDescent="0.15">
      <c r="A48" s="276">
        <v>16</v>
      </c>
      <c r="B48" s="98" t="s">
        <v>794</v>
      </c>
      <c r="C48" s="98" t="s">
        <v>73</v>
      </c>
      <c r="D48" s="106"/>
      <c r="E48" s="98" t="s">
        <v>75</v>
      </c>
      <c r="F48" s="98"/>
      <c r="G48" s="98" t="s">
        <v>83</v>
      </c>
      <c r="H48" s="106">
        <v>2000</v>
      </c>
      <c r="I48" s="273"/>
      <c r="J48" s="273"/>
      <c r="K48" s="273"/>
      <c r="L48" s="273"/>
      <c r="M48" s="273"/>
      <c r="N48" s="106" t="s">
        <v>25</v>
      </c>
      <c r="O48" s="188">
        <v>637500</v>
      </c>
      <c r="P48" s="189"/>
      <c r="Q48" s="125" t="e">
        <f>#REF!</f>
        <v>#REF!</v>
      </c>
      <c r="R48" s="126" t="e">
        <f t="shared" si="0"/>
        <v>#REF!</v>
      </c>
      <c r="S48" s="126" t="e">
        <f t="shared" si="1"/>
        <v>#REF!</v>
      </c>
      <c r="T48" s="127" t="e">
        <f t="shared" si="5"/>
        <v>#REF!</v>
      </c>
      <c r="U48" s="109">
        <f t="shared" si="18"/>
        <v>13</v>
      </c>
      <c r="V48" s="127" t="e">
        <f t="shared" si="6"/>
        <v>#REF!</v>
      </c>
      <c r="W48" s="127">
        <f t="shared" si="19"/>
        <v>14</v>
      </c>
      <c r="X48" s="127" t="e">
        <f t="shared" si="7"/>
        <v>#REF!</v>
      </c>
      <c r="Y48" s="109" t="e">
        <f t="shared" si="8"/>
        <v>#REF!</v>
      </c>
      <c r="Z48" s="109" t="e">
        <f t="shared" si="9"/>
        <v>#REF!</v>
      </c>
      <c r="AA48" s="109" t="e">
        <f t="shared" si="16"/>
        <v>#REF!</v>
      </c>
      <c r="AB48" s="128">
        <f t="shared" si="20"/>
        <v>2000</v>
      </c>
      <c r="AC48" s="129" t="e">
        <f t="shared" si="21"/>
        <v>#REF!</v>
      </c>
    </row>
    <row r="49" spans="1:29" s="89" customFormat="1" ht="18.75" customHeight="1" x14ac:dyDescent="0.15">
      <c r="A49" s="276">
        <v>17</v>
      </c>
      <c r="B49" s="98" t="s">
        <v>796</v>
      </c>
      <c r="C49" s="98" t="s">
        <v>109</v>
      </c>
      <c r="D49" s="106"/>
      <c r="E49" s="98" t="s">
        <v>111</v>
      </c>
      <c r="F49" s="98"/>
      <c r="G49" s="98" t="s">
        <v>76</v>
      </c>
      <c r="H49" s="106">
        <v>2000</v>
      </c>
      <c r="I49" s="273"/>
      <c r="J49" s="273"/>
      <c r="K49" s="273"/>
      <c r="L49" s="273"/>
      <c r="M49" s="273"/>
      <c r="N49" s="106" t="s">
        <v>25</v>
      </c>
      <c r="O49" s="188">
        <v>262500</v>
      </c>
      <c r="P49" s="189"/>
      <c r="Q49" s="125" t="e">
        <f>#REF!</f>
        <v>#REF!</v>
      </c>
      <c r="R49" s="126" t="e">
        <f t="shared" si="0"/>
        <v>#REF!</v>
      </c>
      <c r="S49" s="126" t="e">
        <f t="shared" si="1"/>
        <v>#REF!</v>
      </c>
      <c r="T49" s="127" t="e">
        <f t="shared" si="5"/>
        <v>#REF!</v>
      </c>
      <c r="U49" s="109">
        <f t="shared" si="18"/>
        <v>13</v>
      </c>
      <c r="V49" s="127" t="e">
        <f t="shared" si="6"/>
        <v>#REF!</v>
      </c>
      <c r="W49" s="127">
        <f t="shared" si="19"/>
        <v>14</v>
      </c>
      <c r="X49" s="127" t="e">
        <f t="shared" si="7"/>
        <v>#REF!</v>
      </c>
      <c r="Y49" s="109" t="e">
        <f t="shared" si="8"/>
        <v>#REF!</v>
      </c>
      <c r="Z49" s="109" t="e">
        <f t="shared" si="9"/>
        <v>#REF!</v>
      </c>
      <c r="AA49" s="109" t="e">
        <f t="shared" si="16"/>
        <v>#REF!</v>
      </c>
      <c r="AB49" s="128">
        <f t="shared" si="20"/>
        <v>2000</v>
      </c>
      <c r="AC49" s="129" t="e">
        <f t="shared" si="21"/>
        <v>#REF!</v>
      </c>
    </row>
    <row r="50" spans="1:29" s="89" customFormat="1" ht="18.75" customHeight="1" x14ac:dyDescent="0.15">
      <c r="A50" s="276">
        <v>18</v>
      </c>
      <c r="B50" s="98" t="s">
        <v>796</v>
      </c>
      <c r="C50" s="98" t="s">
        <v>109</v>
      </c>
      <c r="D50" s="106"/>
      <c r="E50" s="98" t="s">
        <v>111</v>
      </c>
      <c r="F50" s="98"/>
      <c r="G50" s="98" t="s">
        <v>76</v>
      </c>
      <c r="H50" s="106">
        <v>2000</v>
      </c>
      <c r="I50" s="273"/>
      <c r="J50" s="273"/>
      <c r="K50" s="273"/>
      <c r="L50" s="273"/>
      <c r="M50" s="273"/>
      <c r="N50" s="106" t="s">
        <v>25</v>
      </c>
      <c r="O50" s="188">
        <v>560000</v>
      </c>
      <c r="P50" s="189"/>
      <c r="Q50" s="125" t="e">
        <f>#REF!</f>
        <v>#REF!</v>
      </c>
      <c r="R50" s="126" t="e">
        <f t="shared" si="0"/>
        <v>#REF!</v>
      </c>
      <c r="S50" s="126" t="e">
        <f t="shared" si="1"/>
        <v>#REF!</v>
      </c>
      <c r="T50" s="127" t="e">
        <f t="shared" si="5"/>
        <v>#REF!</v>
      </c>
      <c r="U50" s="109">
        <f t="shared" si="18"/>
        <v>13</v>
      </c>
      <c r="V50" s="127" t="e">
        <f t="shared" si="6"/>
        <v>#REF!</v>
      </c>
      <c r="W50" s="127">
        <f t="shared" si="19"/>
        <v>14</v>
      </c>
      <c r="X50" s="127" t="e">
        <f t="shared" si="7"/>
        <v>#REF!</v>
      </c>
      <c r="Y50" s="109" t="e">
        <f t="shared" si="8"/>
        <v>#REF!</v>
      </c>
      <c r="Z50" s="109" t="e">
        <f t="shared" si="9"/>
        <v>#REF!</v>
      </c>
      <c r="AA50" s="109" t="e">
        <f t="shared" si="16"/>
        <v>#REF!</v>
      </c>
      <c r="AB50" s="128">
        <f t="shared" si="20"/>
        <v>2000</v>
      </c>
      <c r="AC50" s="129" t="e">
        <f t="shared" si="21"/>
        <v>#REF!</v>
      </c>
    </row>
    <row r="51" spans="1:29" s="89" customFormat="1" ht="18.75" customHeight="1" x14ac:dyDescent="0.15">
      <c r="A51" s="276">
        <v>19</v>
      </c>
      <c r="B51" s="98" t="s">
        <v>787</v>
      </c>
      <c r="C51" s="98" t="s">
        <v>107</v>
      </c>
      <c r="D51" s="106"/>
      <c r="E51" s="98" t="s">
        <v>71</v>
      </c>
      <c r="F51" s="98"/>
      <c r="G51" s="98" t="s">
        <v>90</v>
      </c>
      <c r="H51" s="106">
        <v>2000</v>
      </c>
      <c r="I51" s="273"/>
      <c r="J51" s="273"/>
      <c r="K51" s="273"/>
      <c r="L51" s="273"/>
      <c r="M51" s="273"/>
      <c r="N51" s="106" t="s">
        <v>25</v>
      </c>
      <c r="O51" s="188">
        <v>140000</v>
      </c>
      <c r="P51" s="189"/>
      <c r="Q51" s="125" t="e">
        <f>#REF!</f>
        <v>#REF!</v>
      </c>
      <c r="R51" s="126" t="e">
        <f t="shared" si="0"/>
        <v>#REF!</v>
      </c>
      <c r="S51" s="126" t="e">
        <f t="shared" si="1"/>
        <v>#REF!</v>
      </c>
      <c r="T51" s="127" t="e">
        <f t="shared" si="5"/>
        <v>#REF!</v>
      </c>
      <c r="U51" s="109">
        <f t="shared" si="18"/>
        <v>13</v>
      </c>
      <c r="V51" s="127" t="e">
        <f t="shared" si="6"/>
        <v>#REF!</v>
      </c>
      <c r="W51" s="127">
        <f t="shared" si="19"/>
        <v>14</v>
      </c>
      <c r="X51" s="127" t="e">
        <f t="shared" si="7"/>
        <v>#REF!</v>
      </c>
      <c r="Y51" s="109" t="e">
        <f t="shared" si="8"/>
        <v>#REF!</v>
      </c>
      <c r="Z51" s="109" t="e">
        <f t="shared" si="9"/>
        <v>#REF!</v>
      </c>
      <c r="AA51" s="109" t="e">
        <f t="shared" si="16"/>
        <v>#REF!</v>
      </c>
      <c r="AB51" s="128">
        <f t="shared" si="20"/>
        <v>2000</v>
      </c>
      <c r="AC51" s="129" t="e">
        <f t="shared" si="21"/>
        <v>#REF!</v>
      </c>
    </row>
    <row r="52" spans="1:29" s="89" customFormat="1" ht="18.75" customHeight="1" x14ac:dyDescent="0.15">
      <c r="A52" s="276">
        <v>20</v>
      </c>
      <c r="B52" s="98" t="s">
        <v>782</v>
      </c>
      <c r="C52" s="98" t="s">
        <v>113</v>
      </c>
      <c r="D52" s="106"/>
      <c r="E52" s="98" t="s">
        <v>89</v>
      </c>
      <c r="F52" s="98"/>
      <c r="G52" s="98" t="s">
        <v>115</v>
      </c>
      <c r="H52" s="106">
        <v>2000</v>
      </c>
      <c r="I52" s="273"/>
      <c r="J52" s="273"/>
      <c r="K52" s="273"/>
      <c r="L52" s="273"/>
      <c r="M52" s="273"/>
      <c r="N52" s="106" t="s">
        <v>25</v>
      </c>
      <c r="O52" s="188">
        <v>490000</v>
      </c>
      <c r="P52" s="189"/>
      <c r="Q52" s="125" t="e">
        <f>#REF!</f>
        <v>#REF!</v>
      </c>
      <c r="R52" s="126" t="e">
        <f t="shared" si="0"/>
        <v>#REF!</v>
      </c>
      <c r="S52" s="126" t="e">
        <f t="shared" si="1"/>
        <v>#REF!</v>
      </c>
      <c r="T52" s="127" t="e">
        <f t="shared" si="5"/>
        <v>#REF!</v>
      </c>
      <c r="U52" s="109">
        <f t="shared" si="18"/>
        <v>13</v>
      </c>
      <c r="V52" s="127" t="e">
        <f t="shared" si="6"/>
        <v>#REF!</v>
      </c>
      <c r="W52" s="127">
        <f t="shared" si="19"/>
        <v>14</v>
      </c>
      <c r="X52" s="127" t="e">
        <f t="shared" si="7"/>
        <v>#REF!</v>
      </c>
      <c r="Y52" s="109" t="e">
        <f t="shared" si="8"/>
        <v>#REF!</v>
      </c>
      <c r="Z52" s="109" t="e">
        <f t="shared" si="9"/>
        <v>#REF!</v>
      </c>
      <c r="AA52" s="109" t="e">
        <f t="shared" si="16"/>
        <v>#REF!</v>
      </c>
      <c r="AB52" s="128">
        <f t="shared" si="20"/>
        <v>2000</v>
      </c>
      <c r="AC52" s="129" t="e">
        <f t="shared" si="21"/>
        <v>#REF!</v>
      </c>
    </row>
    <row r="53" spans="1:29" s="89" customFormat="1" ht="18.75" customHeight="1" x14ac:dyDescent="0.15">
      <c r="A53" s="276">
        <v>21</v>
      </c>
      <c r="B53" s="98" t="s">
        <v>782</v>
      </c>
      <c r="C53" s="98" t="s">
        <v>113</v>
      </c>
      <c r="D53" s="106"/>
      <c r="E53" s="98" t="s">
        <v>89</v>
      </c>
      <c r="F53" s="98"/>
      <c r="G53" s="98" t="s">
        <v>115</v>
      </c>
      <c r="H53" s="106">
        <v>2000</v>
      </c>
      <c r="I53" s="273"/>
      <c r="J53" s="273"/>
      <c r="K53" s="273"/>
      <c r="L53" s="273"/>
      <c r="M53" s="273"/>
      <c r="N53" s="106" t="s">
        <v>25</v>
      </c>
      <c r="O53" s="188">
        <v>525000</v>
      </c>
      <c r="P53" s="189"/>
      <c r="Q53" s="125" t="e">
        <f>#REF!</f>
        <v>#REF!</v>
      </c>
      <c r="R53" s="126" t="e">
        <f t="shared" si="0"/>
        <v>#REF!</v>
      </c>
      <c r="S53" s="126" t="e">
        <f t="shared" si="1"/>
        <v>#REF!</v>
      </c>
      <c r="T53" s="127" t="e">
        <f t="shared" si="5"/>
        <v>#REF!</v>
      </c>
      <c r="U53" s="109">
        <f t="shared" si="18"/>
        <v>13</v>
      </c>
      <c r="V53" s="127" t="e">
        <f t="shared" si="6"/>
        <v>#REF!</v>
      </c>
      <c r="W53" s="127">
        <f t="shared" si="19"/>
        <v>14</v>
      </c>
      <c r="X53" s="127" t="e">
        <f t="shared" si="7"/>
        <v>#REF!</v>
      </c>
      <c r="Y53" s="109" t="e">
        <f t="shared" si="8"/>
        <v>#REF!</v>
      </c>
      <c r="Z53" s="109" t="e">
        <f t="shared" si="9"/>
        <v>#REF!</v>
      </c>
      <c r="AA53" s="109" t="e">
        <f t="shared" si="16"/>
        <v>#REF!</v>
      </c>
      <c r="AB53" s="128">
        <f t="shared" si="20"/>
        <v>2000</v>
      </c>
      <c r="AC53" s="129" t="e">
        <f t="shared" si="21"/>
        <v>#REF!</v>
      </c>
    </row>
    <row r="54" spans="1:29" s="89" customFormat="1" ht="18.75" customHeight="1" x14ac:dyDescent="0.15">
      <c r="A54" s="276">
        <v>22</v>
      </c>
      <c r="B54" s="98" t="s">
        <v>782</v>
      </c>
      <c r="C54" s="98" t="s">
        <v>113</v>
      </c>
      <c r="D54" s="106"/>
      <c r="E54" s="98" t="s">
        <v>89</v>
      </c>
      <c r="F54" s="98"/>
      <c r="G54" s="98" t="s">
        <v>115</v>
      </c>
      <c r="H54" s="106">
        <v>2000</v>
      </c>
      <c r="I54" s="273"/>
      <c r="J54" s="273"/>
      <c r="K54" s="273"/>
      <c r="L54" s="273"/>
      <c r="M54" s="273"/>
      <c r="N54" s="106" t="s">
        <v>25</v>
      </c>
      <c r="O54" s="188">
        <v>980000</v>
      </c>
      <c r="P54" s="189"/>
      <c r="Q54" s="125" t="e">
        <f>#REF!</f>
        <v>#REF!</v>
      </c>
      <c r="R54" s="126" t="e">
        <f t="shared" si="0"/>
        <v>#REF!</v>
      </c>
      <c r="S54" s="126" t="e">
        <f t="shared" si="1"/>
        <v>#REF!</v>
      </c>
      <c r="T54" s="127" t="e">
        <f t="shared" si="5"/>
        <v>#REF!</v>
      </c>
      <c r="U54" s="109">
        <f t="shared" si="18"/>
        <v>13</v>
      </c>
      <c r="V54" s="127" t="e">
        <f t="shared" si="6"/>
        <v>#REF!</v>
      </c>
      <c r="W54" s="127">
        <f t="shared" si="19"/>
        <v>14</v>
      </c>
      <c r="X54" s="127" t="e">
        <f t="shared" si="7"/>
        <v>#REF!</v>
      </c>
      <c r="Y54" s="109" t="e">
        <f t="shared" si="8"/>
        <v>#REF!</v>
      </c>
      <c r="Z54" s="109" t="e">
        <f t="shared" si="9"/>
        <v>#REF!</v>
      </c>
      <c r="AA54" s="109" t="e">
        <f t="shared" si="16"/>
        <v>#REF!</v>
      </c>
      <c r="AB54" s="128">
        <f t="shared" si="20"/>
        <v>2000</v>
      </c>
      <c r="AC54" s="129" t="e">
        <f t="shared" si="21"/>
        <v>#REF!</v>
      </c>
    </row>
    <row r="55" spans="1:29" s="89" customFormat="1" ht="18.75" customHeight="1" x14ac:dyDescent="0.15">
      <c r="A55" s="276">
        <v>23</v>
      </c>
      <c r="B55" s="98" t="s">
        <v>778</v>
      </c>
      <c r="C55" s="98" t="s">
        <v>69</v>
      </c>
      <c r="D55" s="106"/>
      <c r="E55" s="98" t="s">
        <v>71</v>
      </c>
      <c r="F55" s="98"/>
      <c r="G55" s="98" t="s">
        <v>72</v>
      </c>
      <c r="H55" s="106">
        <v>2000</v>
      </c>
      <c r="I55" s="273"/>
      <c r="J55" s="273"/>
      <c r="K55" s="273"/>
      <c r="L55" s="273"/>
      <c r="M55" s="273"/>
      <c r="N55" s="106" t="s">
        <v>25</v>
      </c>
      <c r="O55" s="188">
        <v>1120000</v>
      </c>
      <c r="P55" s="189"/>
      <c r="Q55" s="125" t="e">
        <f>#REF!</f>
        <v>#REF!</v>
      </c>
      <c r="R55" s="126" t="e">
        <f t="shared" si="0"/>
        <v>#REF!</v>
      </c>
      <c r="S55" s="126" t="e">
        <f t="shared" si="1"/>
        <v>#REF!</v>
      </c>
      <c r="T55" s="127" t="e">
        <f t="shared" si="5"/>
        <v>#REF!</v>
      </c>
      <c r="U55" s="109">
        <f t="shared" si="18"/>
        <v>13</v>
      </c>
      <c r="V55" s="127" t="e">
        <f t="shared" si="6"/>
        <v>#REF!</v>
      </c>
      <c r="W55" s="127">
        <f t="shared" si="19"/>
        <v>14</v>
      </c>
      <c r="X55" s="127" t="e">
        <f t="shared" si="7"/>
        <v>#REF!</v>
      </c>
      <c r="Y55" s="109" t="e">
        <f t="shared" si="8"/>
        <v>#REF!</v>
      </c>
      <c r="Z55" s="109" t="e">
        <f t="shared" si="9"/>
        <v>#REF!</v>
      </c>
      <c r="AA55" s="109" t="e">
        <f t="shared" si="16"/>
        <v>#REF!</v>
      </c>
      <c r="AB55" s="128">
        <f t="shared" si="20"/>
        <v>2000</v>
      </c>
      <c r="AC55" s="129" t="e">
        <f t="shared" si="21"/>
        <v>#REF!</v>
      </c>
    </row>
    <row r="56" spans="1:29" s="89" customFormat="1" ht="18.75" customHeight="1" x14ac:dyDescent="0.15">
      <c r="A56" s="276">
        <v>24</v>
      </c>
      <c r="B56" s="98" t="s">
        <v>773</v>
      </c>
      <c r="C56" s="98" t="s">
        <v>116</v>
      </c>
      <c r="D56" s="106"/>
      <c r="E56" s="98" t="s">
        <v>118</v>
      </c>
      <c r="F56" s="98"/>
      <c r="G56" s="98" t="s">
        <v>103</v>
      </c>
      <c r="H56" s="106">
        <v>2000</v>
      </c>
      <c r="I56" s="273"/>
      <c r="J56" s="273"/>
      <c r="K56" s="273"/>
      <c r="L56" s="273"/>
      <c r="M56" s="273"/>
      <c r="N56" s="106" t="s">
        <v>25</v>
      </c>
      <c r="O56" s="188">
        <v>2700000</v>
      </c>
      <c r="P56" s="189"/>
      <c r="Q56" s="125" t="e">
        <f>#REF!</f>
        <v>#REF!</v>
      </c>
      <c r="R56" s="126" t="e">
        <f t="shared" si="0"/>
        <v>#REF!</v>
      </c>
      <c r="S56" s="126" t="e">
        <f t="shared" si="1"/>
        <v>#REF!</v>
      </c>
      <c r="T56" s="127" t="e">
        <f t="shared" si="5"/>
        <v>#REF!</v>
      </c>
      <c r="U56" s="109">
        <f t="shared" si="18"/>
        <v>13</v>
      </c>
      <c r="V56" s="127" t="e">
        <f t="shared" si="6"/>
        <v>#REF!</v>
      </c>
      <c r="W56" s="127">
        <f t="shared" si="19"/>
        <v>14</v>
      </c>
      <c r="X56" s="127" t="e">
        <f t="shared" si="7"/>
        <v>#REF!</v>
      </c>
      <c r="Y56" s="109" t="e">
        <f t="shared" si="8"/>
        <v>#REF!</v>
      </c>
      <c r="Z56" s="109" t="e">
        <f t="shared" si="9"/>
        <v>#REF!</v>
      </c>
      <c r="AA56" s="109" t="e">
        <f t="shared" si="16"/>
        <v>#REF!</v>
      </c>
      <c r="AB56" s="128">
        <f t="shared" si="20"/>
        <v>2000</v>
      </c>
      <c r="AC56" s="129" t="e">
        <f t="shared" si="21"/>
        <v>#REF!</v>
      </c>
    </row>
    <row r="57" spans="1:29" s="89" customFormat="1" ht="18.75" customHeight="1" x14ac:dyDescent="0.15">
      <c r="A57" s="276">
        <v>25</v>
      </c>
      <c r="B57" s="98" t="s">
        <v>865</v>
      </c>
      <c r="C57" s="98" t="s">
        <v>119</v>
      </c>
      <c r="D57" s="106"/>
      <c r="E57" s="98" t="s">
        <v>121</v>
      </c>
      <c r="F57" s="98"/>
      <c r="G57" s="98" t="s">
        <v>76</v>
      </c>
      <c r="H57" s="106">
        <v>2000</v>
      </c>
      <c r="I57" s="273"/>
      <c r="J57" s="273"/>
      <c r="K57" s="273"/>
      <c r="L57" s="273"/>
      <c r="M57" s="273"/>
      <c r="N57" s="106" t="s">
        <v>25</v>
      </c>
      <c r="O57" s="188">
        <v>135000</v>
      </c>
      <c r="P57" s="189"/>
      <c r="Q57" s="125" t="e">
        <f>#REF!</f>
        <v>#REF!</v>
      </c>
      <c r="R57" s="126" t="e">
        <f t="shared" si="0"/>
        <v>#REF!</v>
      </c>
      <c r="S57" s="126" t="e">
        <f t="shared" si="1"/>
        <v>#REF!</v>
      </c>
      <c r="T57" s="127" t="e">
        <f t="shared" si="5"/>
        <v>#REF!</v>
      </c>
      <c r="U57" s="109">
        <f t="shared" si="18"/>
        <v>13</v>
      </c>
      <c r="V57" s="127" t="e">
        <f t="shared" si="6"/>
        <v>#REF!</v>
      </c>
      <c r="W57" s="127">
        <f t="shared" si="19"/>
        <v>14</v>
      </c>
      <c r="X57" s="127" t="e">
        <f t="shared" si="7"/>
        <v>#REF!</v>
      </c>
      <c r="Y57" s="109" t="e">
        <f t="shared" si="8"/>
        <v>#REF!</v>
      </c>
      <c r="Z57" s="109" t="e">
        <f t="shared" si="9"/>
        <v>#REF!</v>
      </c>
      <c r="AA57" s="109" t="e">
        <f t="shared" si="16"/>
        <v>#REF!</v>
      </c>
      <c r="AB57" s="128">
        <f t="shared" si="20"/>
        <v>2000</v>
      </c>
      <c r="AC57" s="129" t="e">
        <f t="shared" si="21"/>
        <v>#REF!</v>
      </c>
    </row>
    <row r="58" spans="1:29" s="89" customFormat="1" ht="18.75" customHeight="1" x14ac:dyDescent="0.15">
      <c r="A58" s="276">
        <v>26</v>
      </c>
      <c r="B58" s="98" t="s">
        <v>875</v>
      </c>
      <c r="C58" s="98" t="s">
        <v>122</v>
      </c>
      <c r="D58" s="106"/>
      <c r="E58" s="98" t="s">
        <v>89</v>
      </c>
      <c r="F58" s="98"/>
      <c r="G58" s="98" t="s">
        <v>124</v>
      </c>
      <c r="H58" s="106">
        <v>2000</v>
      </c>
      <c r="I58" s="273"/>
      <c r="J58" s="273"/>
      <c r="K58" s="273"/>
      <c r="L58" s="273"/>
      <c r="M58" s="273"/>
      <c r="N58" s="106" t="s">
        <v>25</v>
      </c>
      <c r="O58" s="188">
        <v>1125000</v>
      </c>
      <c r="P58" s="189"/>
      <c r="Q58" s="125" t="e">
        <f>#REF!</f>
        <v>#REF!</v>
      </c>
      <c r="R58" s="126" t="e">
        <f t="shared" si="0"/>
        <v>#REF!</v>
      </c>
      <c r="S58" s="126" t="e">
        <f t="shared" si="1"/>
        <v>#REF!</v>
      </c>
      <c r="T58" s="127" t="e">
        <f t="shared" si="5"/>
        <v>#REF!</v>
      </c>
      <c r="U58" s="109">
        <f t="shared" si="18"/>
        <v>13</v>
      </c>
      <c r="V58" s="127" t="e">
        <f t="shared" si="6"/>
        <v>#REF!</v>
      </c>
      <c r="W58" s="127">
        <f t="shared" si="19"/>
        <v>14</v>
      </c>
      <c r="X58" s="127" t="e">
        <f t="shared" si="7"/>
        <v>#REF!</v>
      </c>
      <c r="Y58" s="109" t="e">
        <f t="shared" si="8"/>
        <v>#REF!</v>
      </c>
      <c r="Z58" s="109" t="e">
        <f t="shared" si="9"/>
        <v>#REF!</v>
      </c>
      <c r="AA58" s="109" t="e">
        <f t="shared" si="16"/>
        <v>#REF!</v>
      </c>
      <c r="AB58" s="128">
        <f t="shared" si="20"/>
        <v>2000</v>
      </c>
      <c r="AC58" s="129" t="e">
        <f t="shared" si="21"/>
        <v>#REF!</v>
      </c>
    </row>
    <row r="59" spans="1:29" s="89" customFormat="1" ht="18.75" customHeight="1" x14ac:dyDescent="0.15">
      <c r="A59" s="276">
        <v>27</v>
      </c>
      <c r="B59" s="98" t="s">
        <v>772</v>
      </c>
      <c r="C59" s="98" t="s">
        <v>104</v>
      </c>
      <c r="D59" s="106"/>
      <c r="E59" s="98" t="s">
        <v>89</v>
      </c>
      <c r="F59" s="98"/>
      <c r="G59" s="98" t="s">
        <v>90</v>
      </c>
      <c r="H59" s="106">
        <v>2000</v>
      </c>
      <c r="I59" s="273"/>
      <c r="J59" s="273"/>
      <c r="K59" s="273"/>
      <c r="L59" s="273"/>
      <c r="M59" s="273"/>
      <c r="N59" s="106" t="s">
        <v>25</v>
      </c>
      <c r="O59" s="188">
        <v>1280000</v>
      </c>
      <c r="P59" s="189"/>
      <c r="Q59" s="125" t="e">
        <f>#REF!</f>
        <v>#REF!</v>
      </c>
      <c r="R59" s="126" t="e">
        <f t="shared" si="0"/>
        <v>#REF!</v>
      </c>
      <c r="S59" s="126" t="e">
        <f t="shared" si="1"/>
        <v>#REF!</v>
      </c>
      <c r="T59" s="127" t="e">
        <f t="shared" si="5"/>
        <v>#REF!</v>
      </c>
      <c r="U59" s="109">
        <f t="shared" si="18"/>
        <v>13</v>
      </c>
      <c r="V59" s="127" t="e">
        <f t="shared" si="6"/>
        <v>#REF!</v>
      </c>
      <c r="W59" s="127">
        <f t="shared" si="19"/>
        <v>14</v>
      </c>
      <c r="X59" s="127" t="e">
        <f t="shared" si="7"/>
        <v>#REF!</v>
      </c>
      <c r="Y59" s="109" t="e">
        <f t="shared" si="8"/>
        <v>#REF!</v>
      </c>
      <c r="Z59" s="109" t="e">
        <f t="shared" si="9"/>
        <v>#REF!</v>
      </c>
      <c r="AA59" s="109" t="e">
        <f t="shared" si="16"/>
        <v>#REF!</v>
      </c>
      <c r="AB59" s="128">
        <f t="shared" si="20"/>
        <v>2000</v>
      </c>
      <c r="AC59" s="129" t="e">
        <f t="shared" si="21"/>
        <v>#REF!</v>
      </c>
    </row>
    <row r="60" spans="1:29" s="89" customFormat="1" ht="18.75" customHeight="1" x14ac:dyDescent="0.15">
      <c r="A60" s="276">
        <v>28</v>
      </c>
      <c r="B60" s="98" t="s">
        <v>772</v>
      </c>
      <c r="C60" s="98" t="s">
        <v>87</v>
      </c>
      <c r="D60" s="106"/>
      <c r="E60" s="98" t="s">
        <v>97</v>
      </c>
      <c r="F60" s="98"/>
      <c r="G60" s="98" t="s">
        <v>90</v>
      </c>
      <c r="H60" s="106">
        <v>2000</v>
      </c>
      <c r="I60" s="273"/>
      <c r="J60" s="273"/>
      <c r="K60" s="273"/>
      <c r="L60" s="273"/>
      <c r="M60" s="273"/>
      <c r="N60" s="106" t="s">
        <v>25</v>
      </c>
      <c r="O60" s="188">
        <v>800000</v>
      </c>
      <c r="P60" s="189"/>
      <c r="Q60" s="125" t="e">
        <f>#REF!</f>
        <v>#REF!</v>
      </c>
      <c r="R60" s="126" t="e">
        <f t="shared" si="0"/>
        <v>#REF!</v>
      </c>
      <c r="S60" s="126" t="e">
        <f t="shared" si="1"/>
        <v>#REF!</v>
      </c>
      <c r="T60" s="127" t="e">
        <f t="shared" si="5"/>
        <v>#REF!</v>
      </c>
      <c r="U60" s="109">
        <f t="shared" si="18"/>
        <v>13</v>
      </c>
      <c r="V60" s="127" t="e">
        <f t="shared" si="6"/>
        <v>#REF!</v>
      </c>
      <c r="W60" s="127">
        <f t="shared" si="19"/>
        <v>14</v>
      </c>
      <c r="X60" s="127" t="e">
        <f t="shared" si="7"/>
        <v>#REF!</v>
      </c>
      <c r="Y60" s="109" t="e">
        <f t="shared" si="8"/>
        <v>#REF!</v>
      </c>
      <c r="Z60" s="109" t="e">
        <f t="shared" si="9"/>
        <v>#REF!</v>
      </c>
      <c r="AA60" s="109" t="e">
        <f t="shared" si="16"/>
        <v>#REF!</v>
      </c>
      <c r="AB60" s="128">
        <f t="shared" si="20"/>
        <v>2000</v>
      </c>
      <c r="AC60" s="129" t="e">
        <f t="shared" si="21"/>
        <v>#REF!</v>
      </c>
    </row>
    <row r="61" spans="1:29" s="89" customFormat="1" ht="18.75" customHeight="1" x14ac:dyDescent="0.15">
      <c r="A61" s="276">
        <v>29</v>
      </c>
      <c r="B61" s="98" t="s">
        <v>775</v>
      </c>
      <c r="C61" s="98" t="s">
        <v>91</v>
      </c>
      <c r="D61" s="106"/>
      <c r="E61" s="98" t="s">
        <v>102</v>
      </c>
      <c r="F61" s="98"/>
      <c r="G61" s="98" t="s">
        <v>103</v>
      </c>
      <c r="H61" s="106">
        <v>2000</v>
      </c>
      <c r="I61" s="273"/>
      <c r="J61" s="273"/>
      <c r="K61" s="273"/>
      <c r="L61" s="273"/>
      <c r="M61" s="273"/>
      <c r="N61" s="106" t="s">
        <v>25</v>
      </c>
      <c r="O61" s="188">
        <v>1040000</v>
      </c>
      <c r="P61" s="189"/>
      <c r="Q61" s="125" t="e">
        <f>#REF!</f>
        <v>#REF!</v>
      </c>
      <c r="R61" s="126" t="e">
        <f t="shared" si="0"/>
        <v>#REF!</v>
      </c>
      <c r="S61" s="126" t="e">
        <f t="shared" si="1"/>
        <v>#REF!</v>
      </c>
      <c r="T61" s="127" t="e">
        <f t="shared" si="5"/>
        <v>#REF!</v>
      </c>
      <c r="U61" s="109">
        <f t="shared" si="18"/>
        <v>13</v>
      </c>
      <c r="V61" s="127" t="e">
        <f t="shared" si="6"/>
        <v>#REF!</v>
      </c>
      <c r="W61" s="127">
        <f t="shared" si="19"/>
        <v>14</v>
      </c>
      <c r="X61" s="127" t="e">
        <f t="shared" si="7"/>
        <v>#REF!</v>
      </c>
      <c r="Y61" s="109" t="e">
        <f t="shared" si="8"/>
        <v>#REF!</v>
      </c>
      <c r="Z61" s="109" t="e">
        <f t="shared" si="9"/>
        <v>#REF!</v>
      </c>
      <c r="AA61" s="109" t="e">
        <f t="shared" si="16"/>
        <v>#REF!</v>
      </c>
      <c r="AB61" s="128">
        <f t="shared" si="20"/>
        <v>2000</v>
      </c>
      <c r="AC61" s="129" t="e">
        <f t="shared" si="21"/>
        <v>#REF!</v>
      </c>
    </row>
    <row r="62" spans="1:29" s="89" customFormat="1" ht="18.75" customHeight="1" x14ac:dyDescent="0.15">
      <c r="A62" s="276">
        <v>30</v>
      </c>
      <c r="B62" s="98" t="s">
        <v>785</v>
      </c>
      <c r="C62" s="98" t="s">
        <v>95</v>
      </c>
      <c r="D62" s="106"/>
      <c r="E62" s="98" t="s">
        <v>89</v>
      </c>
      <c r="F62" s="98"/>
      <c r="G62" s="98" t="s">
        <v>90</v>
      </c>
      <c r="H62" s="106">
        <v>2000</v>
      </c>
      <c r="I62" s="273"/>
      <c r="J62" s="273"/>
      <c r="K62" s="273"/>
      <c r="L62" s="273"/>
      <c r="M62" s="273"/>
      <c r="N62" s="106" t="s">
        <v>25</v>
      </c>
      <c r="O62" s="188">
        <v>1000000</v>
      </c>
      <c r="P62" s="189"/>
      <c r="Q62" s="125" t="e">
        <f>#REF!</f>
        <v>#REF!</v>
      </c>
      <c r="R62" s="126" t="e">
        <f t="shared" si="0"/>
        <v>#REF!</v>
      </c>
      <c r="S62" s="126" t="e">
        <f t="shared" si="1"/>
        <v>#REF!</v>
      </c>
      <c r="T62" s="127" t="e">
        <f t="shared" si="5"/>
        <v>#REF!</v>
      </c>
      <c r="U62" s="109">
        <f t="shared" si="18"/>
        <v>13</v>
      </c>
      <c r="V62" s="127" t="e">
        <f t="shared" si="6"/>
        <v>#REF!</v>
      </c>
      <c r="W62" s="127">
        <f t="shared" si="19"/>
        <v>14</v>
      </c>
      <c r="X62" s="127" t="e">
        <f t="shared" si="7"/>
        <v>#REF!</v>
      </c>
      <c r="Y62" s="109" t="e">
        <f t="shared" si="8"/>
        <v>#REF!</v>
      </c>
      <c r="Z62" s="109" t="e">
        <f t="shared" si="9"/>
        <v>#REF!</v>
      </c>
      <c r="AA62" s="109" t="e">
        <f t="shared" si="16"/>
        <v>#REF!</v>
      </c>
      <c r="AB62" s="128">
        <f t="shared" si="20"/>
        <v>2000</v>
      </c>
      <c r="AC62" s="129" t="e">
        <f t="shared" si="21"/>
        <v>#REF!</v>
      </c>
    </row>
    <row r="63" spans="1:29" s="89" customFormat="1" ht="18.75" customHeight="1" x14ac:dyDescent="0.15">
      <c r="A63" s="276">
        <v>31</v>
      </c>
      <c r="B63" s="98" t="s">
        <v>787</v>
      </c>
      <c r="C63" s="98" t="s">
        <v>107</v>
      </c>
      <c r="D63" s="106"/>
      <c r="E63" s="98" t="s">
        <v>71</v>
      </c>
      <c r="F63" s="98"/>
      <c r="G63" s="98" t="s">
        <v>90</v>
      </c>
      <c r="H63" s="106">
        <v>2000</v>
      </c>
      <c r="I63" s="273"/>
      <c r="J63" s="273"/>
      <c r="K63" s="273"/>
      <c r="L63" s="273"/>
      <c r="M63" s="273"/>
      <c r="N63" s="106" t="s">
        <v>25</v>
      </c>
      <c r="O63" s="188">
        <v>320000</v>
      </c>
      <c r="P63" s="189"/>
      <c r="Q63" s="125" t="e">
        <f>#REF!</f>
        <v>#REF!</v>
      </c>
      <c r="R63" s="126" t="e">
        <f t="shared" si="0"/>
        <v>#REF!</v>
      </c>
      <c r="S63" s="126" t="e">
        <f t="shared" si="1"/>
        <v>#REF!</v>
      </c>
      <c r="T63" s="127" t="e">
        <f t="shared" si="5"/>
        <v>#REF!</v>
      </c>
      <c r="U63" s="109">
        <f t="shared" si="18"/>
        <v>13</v>
      </c>
      <c r="V63" s="127" t="e">
        <f t="shared" si="6"/>
        <v>#REF!</v>
      </c>
      <c r="W63" s="127">
        <f t="shared" si="19"/>
        <v>14</v>
      </c>
      <c r="X63" s="127" t="e">
        <f t="shared" si="7"/>
        <v>#REF!</v>
      </c>
      <c r="Y63" s="109" t="e">
        <f t="shared" si="8"/>
        <v>#REF!</v>
      </c>
      <c r="Z63" s="109" t="e">
        <f t="shared" si="9"/>
        <v>#REF!</v>
      </c>
      <c r="AA63" s="109" t="e">
        <f t="shared" si="16"/>
        <v>#REF!</v>
      </c>
      <c r="AB63" s="128">
        <f t="shared" si="20"/>
        <v>2000</v>
      </c>
      <c r="AC63" s="129" t="e">
        <f t="shared" si="21"/>
        <v>#REF!</v>
      </c>
    </row>
    <row r="64" spans="1:29" s="89" customFormat="1" ht="18.75" customHeight="1" x14ac:dyDescent="0.15">
      <c r="A64" s="276">
        <v>32</v>
      </c>
      <c r="B64" s="98" t="s">
        <v>782</v>
      </c>
      <c r="C64" s="98" t="s">
        <v>113</v>
      </c>
      <c r="D64" s="106"/>
      <c r="E64" s="98" t="s">
        <v>89</v>
      </c>
      <c r="F64" s="98"/>
      <c r="G64" s="98" t="s">
        <v>72</v>
      </c>
      <c r="H64" s="106">
        <v>2000</v>
      </c>
      <c r="I64" s="273"/>
      <c r="J64" s="273"/>
      <c r="K64" s="273"/>
      <c r="L64" s="273"/>
      <c r="M64" s="273"/>
      <c r="N64" s="106" t="s">
        <v>25</v>
      </c>
      <c r="O64" s="188">
        <v>490000</v>
      </c>
      <c r="P64" s="189"/>
      <c r="Q64" s="125" t="e">
        <f>#REF!</f>
        <v>#REF!</v>
      </c>
      <c r="R64" s="126" t="e">
        <f t="shared" si="0"/>
        <v>#REF!</v>
      </c>
      <c r="S64" s="126" t="e">
        <f t="shared" si="1"/>
        <v>#REF!</v>
      </c>
      <c r="T64" s="127" t="e">
        <f t="shared" si="5"/>
        <v>#REF!</v>
      </c>
      <c r="U64" s="109">
        <f t="shared" si="18"/>
        <v>13</v>
      </c>
      <c r="V64" s="127" t="e">
        <f t="shared" si="6"/>
        <v>#REF!</v>
      </c>
      <c r="W64" s="127">
        <f t="shared" si="19"/>
        <v>14</v>
      </c>
      <c r="X64" s="127" t="e">
        <f t="shared" si="7"/>
        <v>#REF!</v>
      </c>
      <c r="Y64" s="109" t="e">
        <f t="shared" si="8"/>
        <v>#REF!</v>
      </c>
      <c r="Z64" s="109" t="e">
        <f t="shared" si="9"/>
        <v>#REF!</v>
      </c>
      <c r="AA64" s="109" t="e">
        <f t="shared" si="16"/>
        <v>#REF!</v>
      </c>
      <c r="AB64" s="128">
        <f t="shared" si="20"/>
        <v>2000</v>
      </c>
      <c r="AC64" s="129" t="e">
        <f t="shared" si="21"/>
        <v>#REF!</v>
      </c>
    </row>
    <row r="65" spans="1:29" s="89" customFormat="1" ht="18.75" customHeight="1" x14ac:dyDescent="0.15">
      <c r="A65" s="276">
        <v>33</v>
      </c>
      <c r="B65" s="98" t="s">
        <v>782</v>
      </c>
      <c r="C65" s="98" t="s">
        <v>113</v>
      </c>
      <c r="D65" s="106"/>
      <c r="E65" s="98" t="s">
        <v>89</v>
      </c>
      <c r="F65" s="98"/>
      <c r="G65" s="98" t="s">
        <v>72</v>
      </c>
      <c r="H65" s="106">
        <v>2000</v>
      </c>
      <c r="I65" s="273"/>
      <c r="J65" s="273"/>
      <c r="K65" s="273"/>
      <c r="L65" s="273"/>
      <c r="M65" s="273"/>
      <c r="N65" s="106" t="s">
        <v>25</v>
      </c>
      <c r="O65" s="188">
        <v>525000</v>
      </c>
      <c r="P65" s="189"/>
      <c r="Q65" s="125" t="e">
        <f>#REF!</f>
        <v>#REF!</v>
      </c>
      <c r="R65" s="126" t="e">
        <f t="shared" si="0"/>
        <v>#REF!</v>
      </c>
      <c r="S65" s="126" t="e">
        <f t="shared" si="1"/>
        <v>#REF!</v>
      </c>
      <c r="T65" s="127" t="e">
        <f t="shared" si="5"/>
        <v>#REF!</v>
      </c>
      <c r="U65" s="109">
        <f t="shared" si="18"/>
        <v>13</v>
      </c>
      <c r="V65" s="127" t="e">
        <f t="shared" si="6"/>
        <v>#REF!</v>
      </c>
      <c r="W65" s="127">
        <f t="shared" si="19"/>
        <v>14</v>
      </c>
      <c r="X65" s="127" t="e">
        <f t="shared" si="7"/>
        <v>#REF!</v>
      </c>
      <c r="Y65" s="109" t="e">
        <f t="shared" si="8"/>
        <v>#REF!</v>
      </c>
      <c r="Z65" s="109" t="e">
        <f t="shared" si="9"/>
        <v>#REF!</v>
      </c>
      <c r="AA65" s="109" t="e">
        <f t="shared" si="16"/>
        <v>#REF!</v>
      </c>
      <c r="AB65" s="128">
        <f t="shared" si="20"/>
        <v>2000</v>
      </c>
      <c r="AC65" s="129" t="e">
        <f t="shared" si="21"/>
        <v>#REF!</v>
      </c>
    </row>
    <row r="66" spans="1:29" s="89" customFormat="1" ht="18.75" customHeight="1" x14ac:dyDescent="0.15">
      <c r="A66" s="276">
        <v>34</v>
      </c>
      <c r="B66" s="98" t="s">
        <v>786</v>
      </c>
      <c r="C66" s="98" t="s">
        <v>125</v>
      </c>
      <c r="D66" s="106"/>
      <c r="E66" s="98" t="s">
        <v>89</v>
      </c>
      <c r="F66" s="98"/>
      <c r="G66" s="98" t="s">
        <v>127</v>
      </c>
      <c r="H66" s="106">
        <v>2000</v>
      </c>
      <c r="I66" s="273"/>
      <c r="J66" s="273"/>
      <c r="K66" s="273"/>
      <c r="L66" s="273"/>
      <c r="M66" s="273"/>
      <c r="N66" s="106" t="s">
        <v>25</v>
      </c>
      <c r="O66" s="188">
        <v>1170000</v>
      </c>
      <c r="P66" s="189"/>
      <c r="Q66" s="125" t="e">
        <f>#REF!</f>
        <v>#REF!</v>
      </c>
      <c r="R66" s="126" t="e">
        <f t="shared" si="0"/>
        <v>#REF!</v>
      </c>
      <c r="S66" s="126" t="e">
        <f t="shared" si="1"/>
        <v>#REF!</v>
      </c>
      <c r="T66" s="127" t="e">
        <f t="shared" si="5"/>
        <v>#REF!</v>
      </c>
      <c r="U66" s="109">
        <f t="shared" si="18"/>
        <v>13</v>
      </c>
      <c r="V66" s="127" t="e">
        <f t="shared" si="6"/>
        <v>#REF!</v>
      </c>
      <c r="W66" s="127">
        <f t="shared" si="19"/>
        <v>14</v>
      </c>
      <c r="X66" s="127" t="e">
        <f t="shared" si="7"/>
        <v>#REF!</v>
      </c>
      <c r="Y66" s="109" t="e">
        <f t="shared" si="8"/>
        <v>#REF!</v>
      </c>
      <c r="Z66" s="109" t="e">
        <f t="shared" si="9"/>
        <v>#REF!</v>
      </c>
      <c r="AA66" s="109" t="e">
        <f t="shared" si="16"/>
        <v>#REF!</v>
      </c>
      <c r="AB66" s="128">
        <f t="shared" si="20"/>
        <v>2000</v>
      </c>
      <c r="AC66" s="129" t="e">
        <f t="shared" si="21"/>
        <v>#REF!</v>
      </c>
    </row>
    <row r="67" spans="1:29" s="89" customFormat="1" ht="18.75" customHeight="1" x14ac:dyDescent="0.15">
      <c r="A67" s="276">
        <v>35</v>
      </c>
      <c r="B67" s="98" t="s">
        <v>779</v>
      </c>
      <c r="C67" s="98" t="s">
        <v>128</v>
      </c>
      <c r="D67" s="106"/>
      <c r="E67" s="98" t="s">
        <v>89</v>
      </c>
      <c r="F67" s="98"/>
      <c r="G67" s="98" t="s">
        <v>130</v>
      </c>
      <c r="H67" s="106">
        <v>2000</v>
      </c>
      <c r="I67" s="273"/>
      <c r="J67" s="273"/>
      <c r="K67" s="273"/>
      <c r="L67" s="273"/>
      <c r="M67" s="273"/>
      <c r="N67" s="106" t="s">
        <v>25</v>
      </c>
      <c r="O67" s="188">
        <v>1300000</v>
      </c>
      <c r="P67" s="189"/>
      <c r="Q67" s="125" t="e">
        <f>#REF!</f>
        <v>#REF!</v>
      </c>
      <c r="R67" s="126" t="e">
        <f t="shared" si="0"/>
        <v>#REF!</v>
      </c>
      <c r="S67" s="126" t="e">
        <f t="shared" si="1"/>
        <v>#REF!</v>
      </c>
      <c r="T67" s="127" t="e">
        <f t="shared" si="5"/>
        <v>#REF!</v>
      </c>
      <c r="U67" s="109">
        <f t="shared" si="18"/>
        <v>13</v>
      </c>
      <c r="V67" s="127" t="e">
        <f t="shared" si="6"/>
        <v>#REF!</v>
      </c>
      <c r="W67" s="127">
        <f t="shared" si="19"/>
        <v>14</v>
      </c>
      <c r="X67" s="127" t="e">
        <f t="shared" si="7"/>
        <v>#REF!</v>
      </c>
      <c r="Y67" s="109" t="e">
        <f t="shared" si="8"/>
        <v>#REF!</v>
      </c>
      <c r="Z67" s="109" t="e">
        <f t="shared" si="9"/>
        <v>#REF!</v>
      </c>
      <c r="AA67" s="109" t="e">
        <f t="shared" si="16"/>
        <v>#REF!</v>
      </c>
      <c r="AB67" s="128">
        <f t="shared" si="20"/>
        <v>2000</v>
      </c>
      <c r="AC67" s="129" t="e">
        <f t="shared" si="21"/>
        <v>#REF!</v>
      </c>
    </row>
    <row r="68" spans="1:29" s="89" customFormat="1" ht="18.75" customHeight="1" x14ac:dyDescent="0.15">
      <c r="A68" s="276">
        <v>36</v>
      </c>
      <c r="B68" s="98" t="s">
        <v>875</v>
      </c>
      <c r="C68" s="98" t="s">
        <v>122</v>
      </c>
      <c r="D68" s="106"/>
      <c r="E68" s="98" t="s">
        <v>89</v>
      </c>
      <c r="F68" s="98"/>
      <c r="G68" s="98" t="s">
        <v>124</v>
      </c>
      <c r="H68" s="106">
        <v>2000</v>
      </c>
      <c r="I68" s="273"/>
      <c r="J68" s="273"/>
      <c r="K68" s="273"/>
      <c r="L68" s="273"/>
      <c r="M68" s="273"/>
      <c r="N68" s="106" t="s">
        <v>25</v>
      </c>
      <c r="O68" s="188">
        <v>975000</v>
      </c>
      <c r="P68" s="189"/>
      <c r="Q68" s="125" t="e">
        <f>#REF!</f>
        <v>#REF!</v>
      </c>
      <c r="R68" s="126" t="e">
        <f t="shared" si="0"/>
        <v>#REF!</v>
      </c>
      <c r="S68" s="126" t="e">
        <f t="shared" si="1"/>
        <v>#REF!</v>
      </c>
      <c r="T68" s="127" t="e">
        <f t="shared" si="5"/>
        <v>#REF!</v>
      </c>
      <c r="U68" s="109">
        <f t="shared" si="18"/>
        <v>13</v>
      </c>
      <c r="V68" s="127" t="e">
        <f t="shared" si="6"/>
        <v>#REF!</v>
      </c>
      <c r="W68" s="127">
        <f t="shared" si="19"/>
        <v>14</v>
      </c>
      <c r="X68" s="127" t="e">
        <f t="shared" si="7"/>
        <v>#REF!</v>
      </c>
      <c r="Y68" s="109" t="e">
        <f t="shared" si="8"/>
        <v>#REF!</v>
      </c>
      <c r="Z68" s="109" t="e">
        <f t="shared" si="9"/>
        <v>#REF!</v>
      </c>
      <c r="AA68" s="109" t="e">
        <f t="shared" si="16"/>
        <v>#REF!</v>
      </c>
      <c r="AB68" s="128">
        <f t="shared" si="20"/>
        <v>2000</v>
      </c>
      <c r="AC68" s="129" t="e">
        <f t="shared" si="21"/>
        <v>#REF!</v>
      </c>
    </row>
    <row r="69" spans="1:29" s="89" customFormat="1" ht="18.75" customHeight="1" x14ac:dyDescent="0.15">
      <c r="A69" s="276">
        <v>37</v>
      </c>
      <c r="B69" s="98" t="s">
        <v>775</v>
      </c>
      <c r="C69" s="98" t="s">
        <v>91</v>
      </c>
      <c r="D69" s="106"/>
      <c r="E69" s="98" t="s">
        <v>102</v>
      </c>
      <c r="F69" s="98"/>
      <c r="G69" s="98" t="s">
        <v>103</v>
      </c>
      <c r="H69" s="106">
        <v>2000</v>
      </c>
      <c r="I69" s="273"/>
      <c r="J69" s="273"/>
      <c r="K69" s="273"/>
      <c r="L69" s="273"/>
      <c r="M69" s="273"/>
      <c r="N69" s="106" t="s">
        <v>25</v>
      </c>
      <c r="O69" s="188">
        <v>975000</v>
      </c>
      <c r="P69" s="189"/>
      <c r="Q69" s="125" t="e">
        <f>#REF!</f>
        <v>#REF!</v>
      </c>
      <c r="R69" s="126" t="e">
        <f t="shared" si="0"/>
        <v>#REF!</v>
      </c>
      <c r="S69" s="126" t="e">
        <f t="shared" si="1"/>
        <v>#REF!</v>
      </c>
      <c r="T69" s="127" t="e">
        <f t="shared" si="5"/>
        <v>#REF!</v>
      </c>
      <c r="U69" s="109">
        <f t="shared" si="18"/>
        <v>13</v>
      </c>
      <c r="V69" s="127" t="e">
        <f t="shared" si="6"/>
        <v>#REF!</v>
      </c>
      <c r="W69" s="127">
        <f t="shared" si="19"/>
        <v>14</v>
      </c>
      <c r="X69" s="127" t="e">
        <f t="shared" si="7"/>
        <v>#REF!</v>
      </c>
      <c r="Y69" s="109" t="e">
        <f t="shared" si="8"/>
        <v>#REF!</v>
      </c>
      <c r="Z69" s="109" t="e">
        <f t="shared" si="9"/>
        <v>#REF!</v>
      </c>
      <c r="AA69" s="109" t="e">
        <f t="shared" si="16"/>
        <v>#REF!</v>
      </c>
      <c r="AB69" s="128">
        <f t="shared" si="20"/>
        <v>2000</v>
      </c>
      <c r="AC69" s="129" t="e">
        <f t="shared" si="21"/>
        <v>#REF!</v>
      </c>
    </row>
    <row r="70" spans="1:29" s="89" customFormat="1" ht="18.75" customHeight="1" x14ac:dyDescent="0.15">
      <c r="A70" s="276">
        <v>38</v>
      </c>
      <c r="B70" s="98" t="s">
        <v>865</v>
      </c>
      <c r="C70" s="98" t="s">
        <v>131</v>
      </c>
      <c r="D70" s="106"/>
      <c r="E70" s="98" t="s">
        <v>133</v>
      </c>
      <c r="F70" s="98"/>
      <c r="G70" s="98" t="s">
        <v>103</v>
      </c>
      <c r="H70" s="106">
        <v>2000</v>
      </c>
      <c r="I70" s="273"/>
      <c r="J70" s="273"/>
      <c r="K70" s="273"/>
      <c r="L70" s="273"/>
      <c r="M70" s="273"/>
      <c r="N70" s="106" t="s">
        <v>25</v>
      </c>
      <c r="O70" s="188">
        <v>80000</v>
      </c>
      <c r="P70" s="189"/>
      <c r="Q70" s="125" t="e">
        <f>#REF!</f>
        <v>#REF!</v>
      </c>
      <c r="R70" s="126" t="e">
        <f t="shared" si="0"/>
        <v>#REF!</v>
      </c>
      <c r="S70" s="126" t="e">
        <f t="shared" si="1"/>
        <v>#REF!</v>
      </c>
      <c r="T70" s="127" t="e">
        <f t="shared" si="5"/>
        <v>#REF!</v>
      </c>
      <c r="U70" s="109">
        <f t="shared" si="18"/>
        <v>13</v>
      </c>
      <c r="V70" s="127" t="e">
        <f t="shared" si="6"/>
        <v>#REF!</v>
      </c>
      <c r="W70" s="127">
        <f t="shared" si="19"/>
        <v>14</v>
      </c>
      <c r="X70" s="127" t="e">
        <f t="shared" si="7"/>
        <v>#REF!</v>
      </c>
      <c r="Y70" s="109" t="e">
        <f t="shared" si="8"/>
        <v>#REF!</v>
      </c>
      <c r="Z70" s="109" t="e">
        <f t="shared" si="9"/>
        <v>#REF!</v>
      </c>
      <c r="AA70" s="109" t="e">
        <f t="shared" si="16"/>
        <v>#REF!</v>
      </c>
      <c r="AB70" s="128">
        <f t="shared" si="20"/>
        <v>2000</v>
      </c>
      <c r="AC70" s="129" t="e">
        <f t="shared" si="21"/>
        <v>#REF!</v>
      </c>
    </row>
    <row r="71" spans="1:29" s="89" customFormat="1" ht="18.75" customHeight="1" x14ac:dyDescent="0.15">
      <c r="A71" s="276">
        <v>39</v>
      </c>
      <c r="B71" s="98" t="s">
        <v>771</v>
      </c>
      <c r="C71" s="98" t="s">
        <v>77</v>
      </c>
      <c r="D71" s="106"/>
      <c r="E71" s="98" t="s">
        <v>75</v>
      </c>
      <c r="F71" s="98"/>
      <c r="G71" s="98" t="s">
        <v>76</v>
      </c>
      <c r="H71" s="106">
        <v>2000</v>
      </c>
      <c r="I71" s="273"/>
      <c r="J71" s="273"/>
      <c r="K71" s="273"/>
      <c r="L71" s="273"/>
      <c r="M71" s="273"/>
      <c r="N71" s="106" t="s">
        <v>25</v>
      </c>
      <c r="O71" s="188">
        <v>2062500</v>
      </c>
      <c r="P71" s="189"/>
      <c r="Q71" s="125" t="e">
        <f>#REF!</f>
        <v>#REF!</v>
      </c>
      <c r="R71" s="126" t="e">
        <f t="shared" si="0"/>
        <v>#REF!</v>
      </c>
      <c r="S71" s="126" t="e">
        <f t="shared" si="1"/>
        <v>#REF!</v>
      </c>
      <c r="T71" s="127" t="e">
        <f t="shared" si="5"/>
        <v>#REF!</v>
      </c>
      <c r="U71" s="109">
        <f t="shared" si="18"/>
        <v>13</v>
      </c>
      <c r="V71" s="127" t="e">
        <f t="shared" si="6"/>
        <v>#REF!</v>
      </c>
      <c r="W71" s="127">
        <f t="shared" si="19"/>
        <v>14</v>
      </c>
      <c r="X71" s="127" t="e">
        <f t="shared" si="7"/>
        <v>#REF!</v>
      </c>
      <c r="Y71" s="109" t="e">
        <f t="shared" si="8"/>
        <v>#REF!</v>
      </c>
      <c r="Z71" s="109" t="e">
        <f t="shared" si="9"/>
        <v>#REF!</v>
      </c>
      <c r="AA71" s="109" t="e">
        <f t="shared" si="16"/>
        <v>#REF!</v>
      </c>
      <c r="AB71" s="128">
        <f t="shared" si="20"/>
        <v>2000</v>
      </c>
      <c r="AC71" s="129" t="e">
        <f t="shared" si="21"/>
        <v>#REF!</v>
      </c>
    </row>
    <row r="72" spans="1:29" s="89" customFormat="1" ht="18.75" customHeight="1" x14ac:dyDescent="0.15">
      <c r="A72" s="276">
        <v>40</v>
      </c>
      <c r="B72" s="98" t="s">
        <v>782</v>
      </c>
      <c r="C72" s="98" t="s">
        <v>113</v>
      </c>
      <c r="D72" s="106"/>
      <c r="E72" s="98" t="s">
        <v>89</v>
      </c>
      <c r="F72" s="98"/>
      <c r="G72" s="98" t="s">
        <v>134</v>
      </c>
      <c r="H72" s="106">
        <v>2001</v>
      </c>
      <c r="I72" s="273"/>
      <c r="J72" s="273"/>
      <c r="K72" s="273"/>
      <c r="L72" s="273"/>
      <c r="M72" s="273"/>
      <c r="N72" s="106" t="s">
        <v>25</v>
      </c>
      <c r="O72" s="188">
        <v>1300000</v>
      </c>
      <c r="P72" s="189"/>
      <c r="Q72" s="125" t="e">
        <f>#REF!</f>
        <v>#REF!</v>
      </c>
      <c r="R72" s="126" t="e">
        <f t="shared" si="0"/>
        <v>#REF!</v>
      </c>
      <c r="S72" s="126" t="e">
        <f t="shared" si="1"/>
        <v>#REF!</v>
      </c>
      <c r="T72" s="127" t="e">
        <f t="shared" si="5"/>
        <v>#REF!</v>
      </c>
      <c r="U72" s="109">
        <f t="shared" si="18"/>
        <v>12</v>
      </c>
      <c r="V72" s="127" t="e">
        <f t="shared" si="6"/>
        <v>#REF!</v>
      </c>
      <c r="W72" s="127">
        <f t="shared" si="19"/>
        <v>13</v>
      </c>
      <c r="X72" s="127" t="e">
        <f t="shared" si="7"/>
        <v>#REF!</v>
      </c>
      <c r="Y72" s="109" t="e">
        <f t="shared" si="8"/>
        <v>#REF!</v>
      </c>
      <c r="Z72" s="109" t="e">
        <f t="shared" si="9"/>
        <v>#REF!</v>
      </c>
      <c r="AA72" s="109" t="e">
        <f t="shared" si="16"/>
        <v>#REF!</v>
      </c>
      <c r="AB72" s="128">
        <f t="shared" si="20"/>
        <v>2001</v>
      </c>
      <c r="AC72" s="129" t="e">
        <f t="shared" si="21"/>
        <v>#REF!</v>
      </c>
    </row>
    <row r="73" spans="1:29" s="89" customFormat="1" ht="18.75" customHeight="1" x14ac:dyDescent="0.15">
      <c r="A73" s="276">
        <v>41</v>
      </c>
      <c r="B73" s="98" t="s">
        <v>778</v>
      </c>
      <c r="C73" s="98" t="s">
        <v>135</v>
      </c>
      <c r="D73" s="106"/>
      <c r="E73" s="98" t="s">
        <v>89</v>
      </c>
      <c r="F73" s="98"/>
      <c r="G73" s="98" t="s">
        <v>130</v>
      </c>
      <c r="H73" s="106">
        <v>2001</v>
      </c>
      <c r="I73" s="273"/>
      <c r="J73" s="273"/>
      <c r="K73" s="273"/>
      <c r="L73" s="273"/>
      <c r="M73" s="273"/>
      <c r="N73" s="106" t="s">
        <v>25</v>
      </c>
      <c r="O73" s="188">
        <v>97500</v>
      </c>
      <c r="P73" s="189"/>
      <c r="Q73" s="125" t="e">
        <f>#REF!</f>
        <v>#REF!</v>
      </c>
      <c r="R73" s="126" t="e">
        <f t="shared" si="0"/>
        <v>#REF!</v>
      </c>
      <c r="S73" s="126" t="e">
        <f t="shared" si="1"/>
        <v>#REF!</v>
      </c>
      <c r="T73" s="127" t="e">
        <f t="shared" si="5"/>
        <v>#REF!</v>
      </c>
      <c r="U73" s="109">
        <f t="shared" si="18"/>
        <v>12</v>
      </c>
      <c r="V73" s="127" t="e">
        <f t="shared" si="6"/>
        <v>#REF!</v>
      </c>
      <c r="W73" s="127">
        <f t="shared" si="19"/>
        <v>13</v>
      </c>
      <c r="X73" s="127" t="e">
        <f t="shared" si="7"/>
        <v>#REF!</v>
      </c>
      <c r="Y73" s="109" t="e">
        <f t="shared" si="8"/>
        <v>#REF!</v>
      </c>
      <c r="Z73" s="109" t="e">
        <f t="shared" si="9"/>
        <v>#REF!</v>
      </c>
      <c r="AA73" s="109" t="e">
        <f t="shared" si="16"/>
        <v>#REF!</v>
      </c>
      <c r="AB73" s="128">
        <f t="shared" si="20"/>
        <v>2001</v>
      </c>
      <c r="AC73" s="129" t="e">
        <f t="shared" si="21"/>
        <v>#REF!</v>
      </c>
    </row>
    <row r="74" spans="1:29" s="89" customFormat="1" ht="18.75" customHeight="1" x14ac:dyDescent="0.15">
      <c r="A74" s="276">
        <v>42</v>
      </c>
      <c r="B74" s="98" t="s">
        <v>778</v>
      </c>
      <c r="C74" s="98" t="s">
        <v>135</v>
      </c>
      <c r="D74" s="106"/>
      <c r="E74" s="98" t="s">
        <v>89</v>
      </c>
      <c r="F74" s="98"/>
      <c r="G74" s="98" t="s">
        <v>130</v>
      </c>
      <c r="H74" s="106">
        <v>2001</v>
      </c>
      <c r="I74" s="273"/>
      <c r="J74" s="273"/>
      <c r="K74" s="273"/>
      <c r="L74" s="273"/>
      <c r="M74" s="273"/>
      <c r="N74" s="106" t="s">
        <v>25</v>
      </c>
      <c r="O74" s="188">
        <v>292500</v>
      </c>
      <c r="P74" s="189"/>
      <c r="Q74" s="125" t="e">
        <f>#REF!</f>
        <v>#REF!</v>
      </c>
      <c r="R74" s="126" t="e">
        <f t="shared" si="0"/>
        <v>#REF!</v>
      </c>
      <c r="S74" s="126" t="e">
        <f t="shared" si="1"/>
        <v>#REF!</v>
      </c>
      <c r="T74" s="127" t="e">
        <f t="shared" si="5"/>
        <v>#REF!</v>
      </c>
      <c r="U74" s="109">
        <f t="shared" si="18"/>
        <v>12</v>
      </c>
      <c r="V74" s="127" t="e">
        <f t="shared" si="6"/>
        <v>#REF!</v>
      </c>
      <c r="W74" s="127">
        <f t="shared" si="19"/>
        <v>13</v>
      </c>
      <c r="X74" s="127" t="e">
        <f t="shared" si="7"/>
        <v>#REF!</v>
      </c>
      <c r="Y74" s="109" t="e">
        <f t="shared" si="8"/>
        <v>#REF!</v>
      </c>
      <c r="Z74" s="109" t="e">
        <f t="shared" si="9"/>
        <v>#REF!</v>
      </c>
      <c r="AA74" s="109" t="e">
        <f t="shared" si="16"/>
        <v>#REF!</v>
      </c>
      <c r="AB74" s="128">
        <f t="shared" si="20"/>
        <v>2001</v>
      </c>
      <c r="AC74" s="129" t="e">
        <f t="shared" si="21"/>
        <v>#REF!</v>
      </c>
    </row>
    <row r="75" spans="1:29" s="89" customFormat="1" ht="18.75" customHeight="1" x14ac:dyDescent="0.15">
      <c r="A75" s="276">
        <v>43</v>
      </c>
      <c r="B75" s="98" t="s">
        <v>772</v>
      </c>
      <c r="C75" s="98" t="s">
        <v>87</v>
      </c>
      <c r="D75" s="106"/>
      <c r="E75" s="98" t="s">
        <v>89</v>
      </c>
      <c r="F75" s="98"/>
      <c r="G75" s="98" t="s">
        <v>127</v>
      </c>
      <c r="H75" s="106">
        <v>2001</v>
      </c>
      <c r="I75" s="273"/>
      <c r="J75" s="273"/>
      <c r="K75" s="273"/>
      <c r="L75" s="273"/>
      <c r="M75" s="273"/>
      <c r="N75" s="106" t="s">
        <v>25</v>
      </c>
      <c r="O75" s="188">
        <v>825000</v>
      </c>
      <c r="P75" s="189"/>
      <c r="Q75" s="125" t="e">
        <f>#REF!</f>
        <v>#REF!</v>
      </c>
      <c r="R75" s="126" t="e">
        <f t="shared" si="0"/>
        <v>#REF!</v>
      </c>
      <c r="S75" s="126" t="e">
        <f t="shared" si="1"/>
        <v>#REF!</v>
      </c>
      <c r="T75" s="127" t="e">
        <f t="shared" si="5"/>
        <v>#REF!</v>
      </c>
      <c r="U75" s="109">
        <f t="shared" si="18"/>
        <v>12</v>
      </c>
      <c r="V75" s="127" t="e">
        <f t="shared" si="6"/>
        <v>#REF!</v>
      </c>
      <c r="W75" s="127">
        <f t="shared" si="19"/>
        <v>13</v>
      </c>
      <c r="X75" s="127" t="e">
        <f t="shared" si="7"/>
        <v>#REF!</v>
      </c>
      <c r="Y75" s="109" t="e">
        <f t="shared" si="8"/>
        <v>#REF!</v>
      </c>
      <c r="Z75" s="109" t="e">
        <f t="shared" si="9"/>
        <v>#REF!</v>
      </c>
      <c r="AA75" s="109" t="e">
        <f t="shared" si="16"/>
        <v>#REF!</v>
      </c>
      <c r="AB75" s="128">
        <f t="shared" si="20"/>
        <v>2001</v>
      </c>
      <c r="AC75" s="129" t="e">
        <f t="shared" si="21"/>
        <v>#REF!</v>
      </c>
    </row>
    <row r="76" spans="1:29" s="89" customFormat="1" ht="18.75" customHeight="1" x14ac:dyDescent="0.15">
      <c r="A76" s="276">
        <v>44</v>
      </c>
      <c r="B76" s="98" t="s">
        <v>785</v>
      </c>
      <c r="C76" s="98" t="s">
        <v>95</v>
      </c>
      <c r="D76" s="106"/>
      <c r="E76" s="98" t="s">
        <v>137</v>
      </c>
      <c r="F76" s="98"/>
      <c r="G76" s="98" t="s">
        <v>101</v>
      </c>
      <c r="H76" s="106">
        <v>2001</v>
      </c>
      <c r="I76" s="273"/>
      <c r="J76" s="273"/>
      <c r="K76" s="273"/>
      <c r="L76" s="273"/>
      <c r="M76" s="273"/>
      <c r="N76" s="106" t="s">
        <v>25</v>
      </c>
      <c r="O76" s="188">
        <v>900000</v>
      </c>
      <c r="P76" s="189"/>
      <c r="Q76" s="125" t="e">
        <f>#REF!</f>
        <v>#REF!</v>
      </c>
      <c r="R76" s="126" t="e">
        <f t="shared" si="0"/>
        <v>#REF!</v>
      </c>
      <c r="S76" s="126" t="e">
        <f t="shared" si="1"/>
        <v>#REF!</v>
      </c>
      <c r="T76" s="127" t="e">
        <f t="shared" si="5"/>
        <v>#REF!</v>
      </c>
      <c r="U76" s="109">
        <f t="shared" si="18"/>
        <v>12</v>
      </c>
      <c r="V76" s="127" t="e">
        <f t="shared" si="6"/>
        <v>#REF!</v>
      </c>
      <c r="W76" s="127">
        <f t="shared" si="19"/>
        <v>13</v>
      </c>
      <c r="X76" s="127" t="e">
        <f t="shared" si="7"/>
        <v>#REF!</v>
      </c>
      <c r="Y76" s="109" t="e">
        <f t="shared" si="8"/>
        <v>#REF!</v>
      </c>
      <c r="Z76" s="109" t="e">
        <f t="shared" si="9"/>
        <v>#REF!</v>
      </c>
      <c r="AA76" s="109" t="e">
        <f t="shared" si="16"/>
        <v>#REF!</v>
      </c>
      <c r="AB76" s="128">
        <f t="shared" si="20"/>
        <v>2001</v>
      </c>
      <c r="AC76" s="129" t="e">
        <f t="shared" si="21"/>
        <v>#REF!</v>
      </c>
    </row>
    <row r="77" spans="1:29" s="89" customFormat="1" ht="18.75" customHeight="1" x14ac:dyDescent="0.15">
      <c r="A77" s="276">
        <v>45</v>
      </c>
      <c r="B77" s="98" t="s">
        <v>783</v>
      </c>
      <c r="C77" s="98" t="s">
        <v>138</v>
      </c>
      <c r="D77" s="106"/>
      <c r="E77" s="98" t="s">
        <v>89</v>
      </c>
      <c r="F77" s="98"/>
      <c r="G77" s="98"/>
      <c r="H77" s="106">
        <v>2002</v>
      </c>
      <c r="I77" s="273"/>
      <c r="J77" s="273"/>
      <c r="K77" s="273"/>
      <c r="L77" s="273"/>
      <c r="M77" s="273"/>
      <c r="N77" s="106" t="s">
        <v>25</v>
      </c>
      <c r="O77" s="188">
        <v>2275000</v>
      </c>
      <c r="P77" s="189"/>
      <c r="Q77" s="125" t="e">
        <f>#REF!</f>
        <v>#REF!</v>
      </c>
      <c r="R77" s="126" t="e">
        <f t="shared" ref="R77:R140" si="22">VLOOKUP(Q77,kelompok,2,0)</f>
        <v>#REF!</v>
      </c>
      <c r="S77" s="126" t="e">
        <f t="shared" ref="S77:S140" si="23">VLOOKUP(Q77,MASAMANFAAT,4,0)</f>
        <v>#REF!</v>
      </c>
      <c r="T77" s="127" t="e">
        <f t="shared" si="5"/>
        <v>#REF!</v>
      </c>
      <c r="U77" s="109">
        <f t="shared" si="18"/>
        <v>11</v>
      </c>
      <c r="V77" s="127" t="e">
        <f t="shared" si="6"/>
        <v>#REF!</v>
      </c>
      <c r="W77" s="127">
        <f t="shared" si="19"/>
        <v>12</v>
      </c>
      <c r="X77" s="127" t="e">
        <f t="shared" si="7"/>
        <v>#REF!</v>
      </c>
      <c r="Y77" s="109" t="e">
        <f t="shared" si="8"/>
        <v>#REF!</v>
      </c>
      <c r="Z77" s="109" t="e">
        <f t="shared" si="9"/>
        <v>#REF!</v>
      </c>
      <c r="AA77" s="109" t="e">
        <f t="shared" si="16"/>
        <v>#REF!</v>
      </c>
      <c r="AB77" s="128">
        <f t="shared" si="20"/>
        <v>2002</v>
      </c>
      <c r="AC77" s="129" t="e">
        <f t="shared" si="21"/>
        <v>#REF!</v>
      </c>
    </row>
    <row r="78" spans="1:29" s="89" customFormat="1" ht="18.75" customHeight="1" x14ac:dyDescent="0.15">
      <c r="A78" s="276">
        <v>46</v>
      </c>
      <c r="B78" s="98" t="s">
        <v>785</v>
      </c>
      <c r="C78" s="98" t="s">
        <v>95</v>
      </c>
      <c r="D78" s="106"/>
      <c r="E78" s="98" t="s">
        <v>97</v>
      </c>
      <c r="F78" s="98"/>
      <c r="G78" s="98"/>
      <c r="H78" s="106">
        <v>2002</v>
      </c>
      <c r="I78" s="273"/>
      <c r="J78" s="273"/>
      <c r="K78" s="273"/>
      <c r="L78" s="273"/>
      <c r="M78" s="273"/>
      <c r="N78" s="106" t="s">
        <v>25</v>
      </c>
      <c r="O78" s="188">
        <v>780000</v>
      </c>
      <c r="P78" s="189"/>
      <c r="Q78" s="125" t="e">
        <f>#REF!</f>
        <v>#REF!</v>
      </c>
      <c r="R78" s="126" t="e">
        <f t="shared" si="22"/>
        <v>#REF!</v>
      </c>
      <c r="S78" s="126" t="e">
        <f t="shared" si="23"/>
        <v>#REF!</v>
      </c>
      <c r="T78" s="127" t="e">
        <f t="shared" ref="T78:T141" si="24">(O78-10)/S78</f>
        <v>#REF!</v>
      </c>
      <c r="U78" s="109">
        <f t="shared" ref="U78:U141" si="25">2013-AB78</f>
        <v>11</v>
      </c>
      <c r="V78" s="127" t="e">
        <f t="shared" ref="V78:V141" si="26">IF(U78&gt;S78,O78-10,T78*U78)</f>
        <v>#REF!</v>
      </c>
      <c r="W78" s="127">
        <f t="shared" ref="W78:W141" si="27">2014-AB78</f>
        <v>12</v>
      </c>
      <c r="X78" s="127" t="e">
        <f t="shared" ref="X78:X141" si="28">IF(O78-10=V78,0,T78)</f>
        <v>#REF!</v>
      </c>
      <c r="Y78" s="109" t="e">
        <f t="shared" ref="Y78:Y141" si="29">IF(O78-10=V78+X78,0,T78)</f>
        <v>#REF!</v>
      </c>
      <c r="Z78" s="109" t="e">
        <f t="shared" ref="Z78:Z141" si="30">IF(O78-10=V78+X78,0,T78)</f>
        <v>#REF!</v>
      </c>
      <c r="AA78" s="109" t="e">
        <f t="shared" si="16"/>
        <v>#REF!</v>
      </c>
      <c r="AB78" s="128">
        <f t="shared" ref="AB78:AB141" si="31">H78</f>
        <v>2002</v>
      </c>
      <c r="AC78" s="129" t="e">
        <f t="shared" si="21"/>
        <v>#REF!</v>
      </c>
    </row>
    <row r="79" spans="1:29" s="89" customFormat="1" ht="18.75" customHeight="1" thickBot="1" x14ac:dyDescent="0.2">
      <c r="A79" s="276">
        <v>47</v>
      </c>
      <c r="B79" s="169" t="s">
        <v>782</v>
      </c>
      <c r="C79" s="169" t="s">
        <v>113</v>
      </c>
      <c r="D79" s="171"/>
      <c r="E79" s="169" t="s">
        <v>140</v>
      </c>
      <c r="F79" s="169"/>
      <c r="G79" s="169" t="s">
        <v>103</v>
      </c>
      <c r="H79" s="171">
        <v>2002</v>
      </c>
      <c r="I79" s="191"/>
      <c r="J79" s="191"/>
      <c r="K79" s="191"/>
      <c r="L79" s="191"/>
      <c r="M79" s="191"/>
      <c r="N79" s="171" t="s">
        <v>25</v>
      </c>
      <c r="O79" s="202">
        <v>1800000</v>
      </c>
      <c r="P79" s="203"/>
      <c r="Q79" s="125" t="e">
        <f>#REF!</f>
        <v>#REF!</v>
      </c>
      <c r="R79" s="126" t="e">
        <f t="shared" si="22"/>
        <v>#REF!</v>
      </c>
      <c r="S79" s="126" t="e">
        <f t="shared" si="23"/>
        <v>#REF!</v>
      </c>
      <c r="T79" s="127" t="e">
        <f t="shared" si="24"/>
        <v>#REF!</v>
      </c>
      <c r="U79" s="109">
        <f t="shared" si="25"/>
        <v>11</v>
      </c>
      <c r="V79" s="127" t="e">
        <f t="shared" si="26"/>
        <v>#REF!</v>
      </c>
      <c r="W79" s="127">
        <f t="shared" si="27"/>
        <v>12</v>
      </c>
      <c r="X79" s="127" t="e">
        <f t="shared" si="28"/>
        <v>#REF!</v>
      </c>
      <c r="Y79" s="109" t="e">
        <f t="shared" si="29"/>
        <v>#REF!</v>
      </c>
      <c r="Z79" s="109" t="e">
        <f t="shared" si="30"/>
        <v>#REF!</v>
      </c>
      <c r="AA79" s="109" t="e">
        <f t="shared" si="16"/>
        <v>#REF!</v>
      </c>
      <c r="AB79" s="128">
        <f t="shared" si="31"/>
        <v>2002</v>
      </c>
      <c r="AC79" s="129" t="e">
        <f t="shared" si="21"/>
        <v>#REF!</v>
      </c>
    </row>
    <row r="80" spans="1:29" s="89" customFormat="1" ht="18.75" customHeight="1" x14ac:dyDescent="0.15">
      <c r="A80" s="276">
        <v>48</v>
      </c>
      <c r="B80" s="166" t="s">
        <v>785</v>
      </c>
      <c r="C80" s="166" t="s">
        <v>141</v>
      </c>
      <c r="D80" s="167"/>
      <c r="E80" s="166" t="s">
        <v>89</v>
      </c>
      <c r="F80" s="166"/>
      <c r="G80" s="166" t="s">
        <v>83</v>
      </c>
      <c r="H80" s="167">
        <v>2002</v>
      </c>
      <c r="I80" s="199"/>
      <c r="J80" s="199"/>
      <c r="K80" s="199"/>
      <c r="L80" s="199"/>
      <c r="M80" s="199"/>
      <c r="N80" s="167" t="s">
        <v>25</v>
      </c>
      <c r="O80" s="200">
        <v>780000</v>
      </c>
      <c r="P80" s="201"/>
      <c r="Q80" s="125" t="e">
        <f>#REF!</f>
        <v>#REF!</v>
      </c>
      <c r="R80" s="126" t="e">
        <f t="shared" si="22"/>
        <v>#REF!</v>
      </c>
      <c r="S80" s="126" t="e">
        <f t="shared" si="23"/>
        <v>#REF!</v>
      </c>
      <c r="T80" s="127" t="e">
        <f t="shared" si="24"/>
        <v>#REF!</v>
      </c>
      <c r="U80" s="109">
        <f t="shared" si="25"/>
        <v>11</v>
      </c>
      <c r="V80" s="127" t="e">
        <f t="shared" si="26"/>
        <v>#REF!</v>
      </c>
      <c r="W80" s="127">
        <f t="shared" si="27"/>
        <v>12</v>
      </c>
      <c r="X80" s="127" t="e">
        <f t="shared" si="28"/>
        <v>#REF!</v>
      </c>
      <c r="Y80" s="109" t="e">
        <f t="shared" si="29"/>
        <v>#REF!</v>
      </c>
      <c r="Z80" s="109" t="e">
        <f t="shared" si="30"/>
        <v>#REF!</v>
      </c>
      <c r="AA80" s="109" t="e">
        <f t="shared" si="16"/>
        <v>#REF!</v>
      </c>
      <c r="AB80" s="128">
        <f t="shared" si="31"/>
        <v>2002</v>
      </c>
      <c r="AC80" s="129" t="e">
        <f t="shared" si="21"/>
        <v>#REF!</v>
      </c>
    </row>
    <row r="81" spans="1:29" s="89" customFormat="1" ht="18.75" customHeight="1" x14ac:dyDescent="0.15">
      <c r="A81" s="276">
        <v>49</v>
      </c>
      <c r="B81" s="98" t="s">
        <v>777</v>
      </c>
      <c r="C81" s="98" t="s">
        <v>142</v>
      </c>
      <c r="D81" s="106"/>
      <c r="E81" s="98" t="s">
        <v>144</v>
      </c>
      <c r="F81" s="98"/>
      <c r="G81" s="98" t="s">
        <v>83</v>
      </c>
      <c r="H81" s="106">
        <v>2002</v>
      </c>
      <c r="I81" s="273"/>
      <c r="J81" s="273"/>
      <c r="K81" s="273"/>
      <c r="L81" s="273"/>
      <c r="M81" s="273"/>
      <c r="N81" s="106" t="s">
        <v>25</v>
      </c>
      <c r="O81" s="188">
        <v>97500</v>
      </c>
      <c r="P81" s="189"/>
      <c r="Q81" s="125" t="e">
        <f>#REF!</f>
        <v>#REF!</v>
      </c>
      <c r="R81" s="126" t="e">
        <f t="shared" si="22"/>
        <v>#REF!</v>
      </c>
      <c r="S81" s="126" t="e">
        <f t="shared" si="23"/>
        <v>#REF!</v>
      </c>
      <c r="T81" s="127" t="e">
        <f t="shared" si="24"/>
        <v>#REF!</v>
      </c>
      <c r="U81" s="109">
        <f t="shared" si="25"/>
        <v>11</v>
      </c>
      <c r="V81" s="127" t="e">
        <f t="shared" si="26"/>
        <v>#REF!</v>
      </c>
      <c r="W81" s="127">
        <f t="shared" si="27"/>
        <v>12</v>
      </c>
      <c r="X81" s="127" t="e">
        <f t="shared" si="28"/>
        <v>#REF!</v>
      </c>
      <c r="Y81" s="109" t="e">
        <f t="shared" si="29"/>
        <v>#REF!</v>
      </c>
      <c r="Z81" s="109" t="e">
        <f t="shared" si="30"/>
        <v>#REF!</v>
      </c>
      <c r="AA81" s="109" t="e">
        <f t="shared" si="16"/>
        <v>#REF!</v>
      </c>
      <c r="AB81" s="128">
        <f t="shared" si="31"/>
        <v>2002</v>
      </c>
      <c r="AC81" s="129" t="e">
        <f t="shared" si="21"/>
        <v>#REF!</v>
      </c>
    </row>
    <row r="82" spans="1:29" s="89" customFormat="1" ht="18.75" customHeight="1" x14ac:dyDescent="0.15">
      <c r="A82" s="276">
        <v>50</v>
      </c>
      <c r="B82" s="98" t="s">
        <v>775</v>
      </c>
      <c r="C82" s="98" t="s">
        <v>91</v>
      </c>
      <c r="D82" s="106"/>
      <c r="E82" s="98" t="s">
        <v>102</v>
      </c>
      <c r="F82" s="98"/>
      <c r="G82" s="98" t="s">
        <v>103</v>
      </c>
      <c r="H82" s="106">
        <v>2002</v>
      </c>
      <c r="I82" s="273"/>
      <c r="J82" s="273"/>
      <c r="K82" s="273"/>
      <c r="L82" s="273"/>
      <c r="M82" s="273"/>
      <c r="N82" s="106" t="s">
        <v>25</v>
      </c>
      <c r="O82" s="188">
        <v>1950000</v>
      </c>
      <c r="P82" s="189"/>
      <c r="Q82" s="125" t="e">
        <f>#REF!</f>
        <v>#REF!</v>
      </c>
      <c r="R82" s="126" t="e">
        <f t="shared" si="22"/>
        <v>#REF!</v>
      </c>
      <c r="S82" s="126" t="e">
        <f t="shared" si="23"/>
        <v>#REF!</v>
      </c>
      <c r="T82" s="127" t="e">
        <f t="shared" si="24"/>
        <v>#REF!</v>
      </c>
      <c r="U82" s="109">
        <f t="shared" si="25"/>
        <v>11</v>
      </c>
      <c r="V82" s="127" t="e">
        <f t="shared" si="26"/>
        <v>#REF!</v>
      </c>
      <c r="W82" s="127">
        <f t="shared" si="27"/>
        <v>12</v>
      </c>
      <c r="X82" s="127" t="e">
        <f t="shared" si="28"/>
        <v>#REF!</v>
      </c>
      <c r="Y82" s="109" t="e">
        <f t="shared" si="29"/>
        <v>#REF!</v>
      </c>
      <c r="Z82" s="109" t="e">
        <f t="shared" si="30"/>
        <v>#REF!</v>
      </c>
      <c r="AA82" s="109" t="e">
        <f t="shared" si="16"/>
        <v>#REF!</v>
      </c>
      <c r="AB82" s="128">
        <f t="shared" si="31"/>
        <v>2002</v>
      </c>
      <c r="AC82" s="129" t="e">
        <f t="shared" si="21"/>
        <v>#REF!</v>
      </c>
    </row>
    <row r="83" spans="1:29" s="89" customFormat="1" ht="18.75" customHeight="1" x14ac:dyDescent="0.15">
      <c r="A83" s="276">
        <v>51</v>
      </c>
      <c r="B83" s="98" t="s">
        <v>782</v>
      </c>
      <c r="C83" s="98" t="s">
        <v>113</v>
      </c>
      <c r="D83" s="106"/>
      <c r="E83" s="98" t="s">
        <v>89</v>
      </c>
      <c r="F83" s="98"/>
      <c r="G83" s="98" t="s">
        <v>106</v>
      </c>
      <c r="H83" s="106">
        <v>2002</v>
      </c>
      <c r="I83" s="273"/>
      <c r="J83" s="273"/>
      <c r="K83" s="273"/>
      <c r="L83" s="273"/>
      <c r="M83" s="273"/>
      <c r="N83" s="106" t="s">
        <v>25</v>
      </c>
      <c r="O83" s="188">
        <v>162500</v>
      </c>
      <c r="P83" s="189"/>
      <c r="Q83" s="125" t="e">
        <f>#REF!</f>
        <v>#REF!</v>
      </c>
      <c r="R83" s="126" t="e">
        <f t="shared" si="22"/>
        <v>#REF!</v>
      </c>
      <c r="S83" s="126" t="e">
        <f t="shared" si="23"/>
        <v>#REF!</v>
      </c>
      <c r="T83" s="127" t="e">
        <f t="shared" si="24"/>
        <v>#REF!</v>
      </c>
      <c r="U83" s="109">
        <f t="shared" si="25"/>
        <v>11</v>
      </c>
      <c r="V83" s="127" t="e">
        <f t="shared" si="26"/>
        <v>#REF!</v>
      </c>
      <c r="W83" s="127">
        <f t="shared" si="27"/>
        <v>12</v>
      </c>
      <c r="X83" s="127" t="e">
        <f t="shared" si="28"/>
        <v>#REF!</v>
      </c>
      <c r="Y83" s="109" t="e">
        <f t="shared" si="29"/>
        <v>#REF!</v>
      </c>
      <c r="Z83" s="109" t="e">
        <f t="shared" si="30"/>
        <v>#REF!</v>
      </c>
      <c r="AA83" s="109" t="e">
        <f t="shared" si="16"/>
        <v>#REF!</v>
      </c>
      <c r="AB83" s="128">
        <f t="shared" si="31"/>
        <v>2002</v>
      </c>
      <c r="AC83" s="129" t="e">
        <f t="shared" si="21"/>
        <v>#REF!</v>
      </c>
    </row>
    <row r="84" spans="1:29" s="89" customFormat="1" ht="18.75" customHeight="1" x14ac:dyDescent="0.15">
      <c r="A84" s="276">
        <v>52</v>
      </c>
      <c r="B84" s="98" t="s">
        <v>785</v>
      </c>
      <c r="C84" s="98" t="s">
        <v>141</v>
      </c>
      <c r="D84" s="106"/>
      <c r="E84" s="98" t="s">
        <v>89</v>
      </c>
      <c r="F84" s="98"/>
      <c r="G84" s="98" t="s">
        <v>94</v>
      </c>
      <c r="H84" s="106">
        <v>2002</v>
      </c>
      <c r="I84" s="273"/>
      <c r="J84" s="273"/>
      <c r="K84" s="273"/>
      <c r="L84" s="273"/>
      <c r="M84" s="273"/>
      <c r="N84" s="106" t="s">
        <v>25</v>
      </c>
      <c r="O84" s="188">
        <v>260000</v>
      </c>
      <c r="P84" s="189"/>
      <c r="Q84" s="125" t="e">
        <f>#REF!</f>
        <v>#REF!</v>
      </c>
      <c r="R84" s="126" t="e">
        <f t="shared" si="22"/>
        <v>#REF!</v>
      </c>
      <c r="S84" s="126" t="e">
        <f t="shared" si="23"/>
        <v>#REF!</v>
      </c>
      <c r="T84" s="127" t="e">
        <f t="shared" si="24"/>
        <v>#REF!</v>
      </c>
      <c r="U84" s="109">
        <f t="shared" si="25"/>
        <v>11</v>
      </c>
      <c r="V84" s="127" t="e">
        <f t="shared" si="26"/>
        <v>#REF!</v>
      </c>
      <c r="W84" s="127">
        <f t="shared" si="27"/>
        <v>12</v>
      </c>
      <c r="X84" s="127" t="e">
        <f t="shared" si="28"/>
        <v>#REF!</v>
      </c>
      <c r="Y84" s="109" t="e">
        <f t="shared" si="29"/>
        <v>#REF!</v>
      </c>
      <c r="Z84" s="109" t="e">
        <f t="shared" si="30"/>
        <v>#REF!</v>
      </c>
      <c r="AA84" s="109" t="e">
        <f t="shared" si="16"/>
        <v>#REF!</v>
      </c>
      <c r="AB84" s="128">
        <f t="shared" si="31"/>
        <v>2002</v>
      </c>
      <c r="AC84" s="129" t="e">
        <f t="shared" si="21"/>
        <v>#REF!</v>
      </c>
    </row>
    <row r="85" spans="1:29" s="89" customFormat="1" ht="18.75" customHeight="1" x14ac:dyDescent="0.15">
      <c r="A85" s="276">
        <v>53</v>
      </c>
      <c r="B85" s="98" t="s">
        <v>864</v>
      </c>
      <c r="C85" s="98" t="s">
        <v>146</v>
      </c>
      <c r="D85" s="106"/>
      <c r="E85" s="98" t="s">
        <v>89</v>
      </c>
      <c r="F85" s="98"/>
      <c r="G85" s="98" t="s">
        <v>103</v>
      </c>
      <c r="H85" s="106">
        <v>2002</v>
      </c>
      <c r="I85" s="273"/>
      <c r="J85" s="273"/>
      <c r="K85" s="273"/>
      <c r="L85" s="273"/>
      <c r="M85" s="273"/>
      <c r="N85" s="106" t="s">
        <v>25</v>
      </c>
      <c r="O85" s="188">
        <v>975000</v>
      </c>
      <c r="P85" s="98" t="s">
        <v>146</v>
      </c>
      <c r="Q85" s="125" t="e">
        <f>#REF!</f>
        <v>#REF!</v>
      </c>
      <c r="R85" s="126" t="e">
        <f t="shared" si="22"/>
        <v>#REF!</v>
      </c>
      <c r="S85" s="126" t="e">
        <f t="shared" si="23"/>
        <v>#REF!</v>
      </c>
      <c r="T85" s="127" t="e">
        <f t="shared" si="24"/>
        <v>#REF!</v>
      </c>
      <c r="U85" s="109">
        <f t="shared" si="25"/>
        <v>11</v>
      </c>
      <c r="V85" s="127" t="e">
        <f t="shared" si="26"/>
        <v>#REF!</v>
      </c>
      <c r="W85" s="127">
        <f t="shared" si="27"/>
        <v>12</v>
      </c>
      <c r="X85" s="127" t="e">
        <f t="shared" si="28"/>
        <v>#REF!</v>
      </c>
      <c r="Y85" s="109" t="e">
        <f t="shared" si="29"/>
        <v>#REF!</v>
      </c>
      <c r="Z85" s="109" t="e">
        <f t="shared" si="30"/>
        <v>#REF!</v>
      </c>
      <c r="AA85" s="109" t="e">
        <f t="shared" si="16"/>
        <v>#REF!</v>
      </c>
      <c r="AB85" s="128">
        <f t="shared" si="31"/>
        <v>2002</v>
      </c>
      <c r="AC85" s="129" t="e">
        <f t="shared" si="21"/>
        <v>#REF!</v>
      </c>
    </row>
    <row r="86" spans="1:29" s="89" customFormat="1" ht="18.75" customHeight="1" x14ac:dyDescent="0.15">
      <c r="A86" s="276">
        <v>54</v>
      </c>
      <c r="B86" s="98" t="s">
        <v>782</v>
      </c>
      <c r="C86" s="98" t="s">
        <v>113</v>
      </c>
      <c r="D86" s="106"/>
      <c r="E86" s="98" t="s">
        <v>89</v>
      </c>
      <c r="F86" s="98"/>
      <c r="G86" s="98" t="s">
        <v>115</v>
      </c>
      <c r="H86" s="106">
        <v>2003</v>
      </c>
      <c r="I86" s="273"/>
      <c r="J86" s="273"/>
      <c r="K86" s="273"/>
      <c r="L86" s="273"/>
      <c r="M86" s="273"/>
      <c r="N86" s="106" t="s">
        <v>25</v>
      </c>
      <c r="O86" s="188">
        <v>560000</v>
      </c>
      <c r="P86" s="189"/>
      <c r="Q86" s="125" t="e">
        <f>#REF!</f>
        <v>#REF!</v>
      </c>
      <c r="R86" s="126" t="e">
        <f t="shared" si="22"/>
        <v>#REF!</v>
      </c>
      <c r="S86" s="126" t="e">
        <f t="shared" si="23"/>
        <v>#REF!</v>
      </c>
      <c r="T86" s="127" t="e">
        <f t="shared" si="24"/>
        <v>#REF!</v>
      </c>
      <c r="U86" s="109">
        <f t="shared" si="25"/>
        <v>10</v>
      </c>
      <c r="V86" s="127" t="e">
        <f t="shared" si="26"/>
        <v>#REF!</v>
      </c>
      <c r="W86" s="127">
        <f t="shared" si="27"/>
        <v>11</v>
      </c>
      <c r="X86" s="127" t="e">
        <f t="shared" si="28"/>
        <v>#REF!</v>
      </c>
      <c r="Y86" s="109" t="e">
        <f t="shared" si="29"/>
        <v>#REF!</v>
      </c>
      <c r="Z86" s="109" t="e">
        <f t="shared" si="30"/>
        <v>#REF!</v>
      </c>
      <c r="AA86" s="109" t="e">
        <f t="shared" si="16"/>
        <v>#REF!</v>
      </c>
      <c r="AB86" s="128">
        <f t="shared" si="31"/>
        <v>2003</v>
      </c>
      <c r="AC86" s="129" t="e">
        <f t="shared" si="21"/>
        <v>#REF!</v>
      </c>
    </row>
    <row r="87" spans="1:29" s="89" customFormat="1" ht="18.75" customHeight="1" x14ac:dyDescent="0.15">
      <c r="A87" s="276">
        <v>55</v>
      </c>
      <c r="B87" s="98" t="s">
        <v>782</v>
      </c>
      <c r="C87" s="98" t="s">
        <v>113</v>
      </c>
      <c r="D87" s="106"/>
      <c r="E87" s="98" t="s">
        <v>89</v>
      </c>
      <c r="F87" s="98"/>
      <c r="G87" s="98" t="s">
        <v>106</v>
      </c>
      <c r="H87" s="106">
        <v>2003</v>
      </c>
      <c r="I87" s="273"/>
      <c r="J87" s="273"/>
      <c r="K87" s="273"/>
      <c r="L87" s="273"/>
      <c r="M87" s="273"/>
      <c r="N87" s="106" t="s">
        <v>25</v>
      </c>
      <c r="O87" s="188">
        <v>245000</v>
      </c>
      <c r="P87" s="189"/>
      <c r="Q87" s="125" t="e">
        <f>#REF!</f>
        <v>#REF!</v>
      </c>
      <c r="R87" s="126" t="e">
        <f t="shared" si="22"/>
        <v>#REF!</v>
      </c>
      <c r="S87" s="126" t="e">
        <f t="shared" si="23"/>
        <v>#REF!</v>
      </c>
      <c r="T87" s="127" t="e">
        <f t="shared" si="24"/>
        <v>#REF!</v>
      </c>
      <c r="U87" s="109">
        <f t="shared" si="25"/>
        <v>10</v>
      </c>
      <c r="V87" s="127" t="e">
        <f t="shared" si="26"/>
        <v>#REF!</v>
      </c>
      <c r="W87" s="127">
        <f t="shared" si="27"/>
        <v>11</v>
      </c>
      <c r="X87" s="127" t="e">
        <f t="shared" si="28"/>
        <v>#REF!</v>
      </c>
      <c r="Y87" s="109" t="e">
        <f t="shared" si="29"/>
        <v>#REF!</v>
      </c>
      <c r="Z87" s="109" t="e">
        <f t="shared" si="30"/>
        <v>#REF!</v>
      </c>
      <c r="AA87" s="109" t="e">
        <f t="shared" si="16"/>
        <v>#REF!</v>
      </c>
      <c r="AB87" s="128">
        <f t="shared" si="31"/>
        <v>2003</v>
      </c>
      <c r="AC87" s="129" t="e">
        <f t="shared" si="21"/>
        <v>#REF!</v>
      </c>
    </row>
    <row r="88" spans="1:29" s="89" customFormat="1" ht="18.75" customHeight="1" x14ac:dyDescent="0.15">
      <c r="A88" s="276">
        <v>56</v>
      </c>
      <c r="B88" s="98" t="s">
        <v>778</v>
      </c>
      <c r="C88" s="98" t="s">
        <v>69</v>
      </c>
      <c r="D88" s="106"/>
      <c r="E88" s="98" t="s">
        <v>71</v>
      </c>
      <c r="F88" s="98"/>
      <c r="G88" s="98" t="s">
        <v>148</v>
      </c>
      <c r="H88" s="106">
        <v>2003</v>
      </c>
      <c r="I88" s="273"/>
      <c r="J88" s="273"/>
      <c r="K88" s="273"/>
      <c r="L88" s="273"/>
      <c r="M88" s="273"/>
      <c r="N88" s="106" t="s">
        <v>25</v>
      </c>
      <c r="O88" s="188">
        <v>245000</v>
      </c>
      <c r="P88" s="189"/>
      <c r="Q88" s="125" t="e">
        <f>#REF!</f>
        <v>#REF!</v>
      </c>
      <c r="R88" s="126" t="e">
        <f t="shared" si="22"/>
        <v>#REF!</v>
      </c>
      <c r="S88" s="126" t="e">
        <f t="shared" si="23"/>
        <v>#REF!</v>
      </c>
      <c r="T88" s="127" t="e">
        <f t="shared" si="24"/>
        <v>#REF!</v>
      </c>
      <c r="U88" s="109">
        <f t="shared" si="25"/>
        <v>10</v>
      </c>
      <c r="V88" s="127" t="e">
        <f t="shared" si="26"/>
        <v>#REF!</v>
      </c>
      <c r="W88" s="127">
        <f t="shared" si="27"/>
        <v>11</v>
      </c>
      <c r="X88" s="127" t="e">
        <f t="shared" si="28"/>
        <v>#REF!</v>
      </c>
      <c r="Y88" s="109" t="e">
        <f t="shared" si="29"/>
        <v>#REF!</v>
      </c>
      <c r="Z88" s="109" t="e">
        <f t="shared" si="30"/>
        <v>#REF!</v>
      </c>
      <c r="AA88" s="109" t="e">
        <f t="shared" si="16"/>
        <v>#REF!</v>
      </c>
      <c r="AB88" s="128">
        <f t="shared" si="31"/>
        <v>2003</v>
      </c>
      <c r="AC88" s="129" t="e">
        <f t="shared" si="21"/>
        <v>#REF!</v>
      </c>
    </row>
    <row r="89" spans="1:29" s="89" customFormat="1" ht="18.75" customHeight="1" x14ac:dyDescent="0.15">
      <c r="A89" s="276">
        <v>57</v>
      </c>
      <c r="B89" s="98" t="s">
        <v>775</v>
      </c>
      <c r="C89" s="98" t="s">
        <v>91</v>
      </c>
      <c r="D89" s="106"/>
      <c r="E89" s="98" t="s">
        <v>149</v>
      </c>
      <c r="F89" s="98"/>
      <c r="G89" s="98" t="s">
        <v>72</v>
      </c>
      <c r="H89" s="106">
        <v>2003</v>
      </c>
      <c r="I89" s="273"/>
      <c r="J89" s="273"/>
      <c r="K89" s="273"/>
      <c r="L89" s="273"/>
      <c r="M89" s="273"/>
      <c r="N89" s="106" t="s">
        <v>25</v>
      </c>
      <c r="O89" s="188">
        <v>3375000</v>
      </c>
      <c r="P89" s="189"/>
      <c r="Q89" s="125" t="e">
        <f>#REF!</f>
        <v>#REF!</v>
      </c>
      <c r="R89" s="126" t="e">
        <f t="shared" si="22"/>
        <v>#REF!</v>
      </c>
      <c r="S89" s="126" t="e">
        <f t="shared" si="23"/>
        <v>#REF!</v>
      </c>
      <c r="T89" s="127" t="e">
        <f t="shared" si="24"/>
        <v>#REF!</v>
      </c>
      <c r="U89" s="109">
        <f t="shared" si="25"/>
        <v>10</v>
      </c>
      <c r="V89" s="127" t="e">
        <f t="shared" si="26"/>
        <v>#REF!</v>
      </c>
      <c r="W89" s="127">
        <f t="shared" si="27"/>
        <v>11</v>
      </c>
      <c r="X89" s="127" t="e">
        <f t="shared" si="28"/>
        <v>#REF!</v>
      </c>
      <c r="Y89" s="109" t="e">
        <f t="shared" si="29"/>
        <v>#REF!</v>
      </c>
      <c r="Z89" s="109" t="e">
        <f t="shared" si="30"/>
        <v>#REF!</v>
      </c>
      <c r="AA89" s="109" t="e">
        <f t="shared" si="16"/>
        <v>#REF!</v>
      </c>
      <c r="AB89" s="128">
        <f t="shared" si="31"/>
        <v>2003</v>
      </c>
      <c r="AC89" s="129" t="e">
        <f t="shared" si="21"/>
        <v>#REF!</v>
      </c>
    </row>
    <row r="90" spans="1:29" s="89" customFormat="1" ht="18.75" customHeight="1" x14ac:dyDescent="0.15">
      <c r="A90" s="276">
        <v>58</v>
      </c>
      <c r="B90" s="98" t="s">
        <v>778</v>
      </c>
      <c r="C90" s="98" t="s">
        <v>150</v>
      </c>
      <c r="D90" s="106"/>
      <c r="E90" s="98" t="s">
        <v>152</v>
      </c>
      <c r="F90" s="98"/>
      <c r="G90" s="98" t="s">
        <v>72</v>
      </c>
      <c r="H90" s="106">
        <v>2003</v>
      </c>
      <c r="I90" s="273"/>
      <c r="J90" s="273"/>
      <c r="K90" s="273"/>
      <c r="L90" s="273"/>
      <c r="M90" s="273"/>
      <c r="N90" s="106" t="s">
        <v>25</v>
      </c>
      <c r="O90" s="188">
        <v>18000</v>
      </c>
      <c r="P90" s="189"/>
      <c r="Q90" s="125" t="e">
        <f>#REF!</f>
        <v>#REF!</v>
      </c>
      <c r="R90" s="126" t="e">
        <f t="shared" si="22"/>
        <v>#REF!</v>
      </c>
      <c r="S90" s="126" t="e">
        <f t="shared" si="23"/>
        <v>#REF!</v>
      </c>
      <c r="T90" s="127" t="e">
        <f t="shared" si="24"/>
        <v>#REF!</v>
      </c>
      <c r="U90" s="109">
        <f t="shared" si="25"/>
        <v>10</v>
      </c>
      <c r="V90" s="127" t="e">
        <f t="shared" si="26"/>
        <v>#REF!</v>
      </c>
      <c r="W90" s="127">
        <f t="shared" si="27"/>
        <v>11</v>
      </c>
      <c r="X90" s="127" t="e">
        <f t="shared" si="28"/>
        <v>#REF!</v>
      </c>
      <c r="Y90" s="109" t="e">
        <f t="shared" si="29"/>
        <v>#REF!</v>
      </c>
      <c r="Z90" s="109" t="e">
        <f t="shared" si="30"/>
        <v>#REF!</v>
      </c>
      <c r="AA90" s="109" t="e">
        <f t="shared" ref="AA90:AA153" si="32">IF(O90-10=V90+X90+Y90+Z90,0,T90)</f>
        <v>#REF!</v>
      </c>
      <c r="AB90" s="128">
        <f t="shared" si="31"/>
        <v>2003</v>
      </c>
      <c r="AC90" s="129" t="e">
        <f t="shared" si="21"/>
        <v>#REF!</v>
      </c>
    </row>
    <row r="91" spans="1:29" s="89" customFormat="1" ht="18.75" customHeight="1" x14ac:dyDescent="0.15">
      <c r="A91" s="276">
        <v>59</v>
      </c>
      <c r="B91" s="98" t="s">
        <v>771</v>
      </c>
      <c r="C91" s="98" t="s">
        <v>77</v>
      </c>
      <c r="D91" s="106"/>
      <c r="E91" s="98" t="s">
        <v>79</v>
      </c>
      <c r="F91" s="98"/>
      <c r="G91" s="98" t="s">
        <v>106</v>
      </c>
      <c r="H91" s="106">
        <v>2003</v>
      </c>
      <c r="I91" s="273"/>
      <c r="J91" s="273"/>
      <c r="K91" s="273"/>
      <c r="L91" s="273"/>
      <c r="M91" s="273"/>
      <c r="N91" s="106" t="s">
        <v>25</v>
      </c>
      <c r="O91" s="188">
        <v>2625000</v>
      </c>
      <c r="P91" s="189"/>
      <c r="Q91" s="125" t="e">
        <f>#REF!</f>
        <v>#REF!</v>
      </c>
      <c r="R91" s="126" t="e">
        <f t="shared" si="22"/>
        <v>#REF!</v>
      </c>
      <c r="S91" s="126" t="e">
        <f t="shared" si="23"/>
        <v>#REF!</v>
      </c>
      <c r="T91" s="127" t="e">
        <f t="shared" si="24"/>
        <v>#REF!</v>
      </c>
      <c r="U91" s="109">
        <f t="shared" si="25"/>
        <v>10</v>
      </c>
      <c r="V91" s="127" t="e">
        <f t="shared" si="26"/>
        <v>#REF!</v>
      </c>
      <c r="W91" s="127">
        <f t="shared" si="27"/>
        <v>11</v>
      </c>
      <c r="X91" s="127" t="e">
        <f t="shared" si="28"/>
        <v>#REF!</v>
      </c>
      <c r="Y91" s="109" t="e">
        <f t="shared" si="29"/>
        <v>#REF!</v>
      </c>
      <c r="Z91" s="109" t="e">
        <f t="shared" si="30"/>
        <v>#REF!</v>
      </c>
      <c r="AA91" s="109" t="e">
        <f t="shared" si="32"/>
        <v>#REF!</v>
      </c>
      <c r="AB91" s="128">
        <f t="shared" si="31"/>
        <v>2003</v>
      </c>
      <c r="AC91" s="129" t="e">
        <f t="shared" si="21"/>
        <v>#REF!</v>
      </c>
    </row>
    <row r="92" spans="1:29" s="89" customFormat="1" ht="18.75" customHeight="1" x14ac:dyDescent="0.15">
      <c r="A92" s="276">
        <v>60</v>
      </c>
      <c r="B92" s="98" t="s">
        <v>782</v>
      </c>
      <c r="C92" s="98" t="s">
        <v>113</v>
      </c>
      <c r="D92" s="106"/>
      <c r="E92" s="98" t="s">
        <v>140</v>
      </c>
      <c r="F92" s="98"/>
      <c r="G92" s="98" t="s">
        <v>94</v>
      </c>
      <c r="H92" s="106">
        <v>2003</v>
      </c>
      <c r="I92" s="273"/>
      <c r="J92" s="273"/>
      <c r="K92" s="273"/>
      <c r="L92" s="273"/>
      <c r="M92" s="273"/>
      <c r="N92" s="106" t="s">
        <v>25</v>
      </c>
      <c r="O92" s="188">
        <v>487500</v>
      </c>
      <c r="P92" s="189"/>
      <c r="Q92" s="125" t="e">
        <f>#REF!</f>
        <v>#REF!</v>
      </c>
      <c r="R92" s="126" t="e">
        <f t="shared" si="22"/>
        <v>#REF!</v>
      </c>
      <c r="S92" s="126" t="e">
        <f t="shared" si="23"/>
        <v>#REF!</v>
      </c>
      <c r="T92" s="127" t="e">
        <f t="shared" si="24"/>
        <v>#REF!</v>
      </c>
      <c r="U92" s="109">
        <f t="shared" si="25"/>
        <v>10</v>
      </c>
      <c r="V92" s="127" t="e">
        <f t="shared" si="26"/>
        <v>#REF!</v>
      </c>
      <c r="W92" s="127">
        <f t="shared" si="27"/>
        <v>11</v>
      </c>
      <c r="X92" s="127" t="e">
        <f t="shared" si="28"/>
        <v>#REF!</v>
      </c>
      <c r="Y92" s="109" t="e">
        <f t="shared" si="29"/>
        <v>#REF!</v>
      </c>
      <c r="Z92" s="109" t="e">
        <f t="shared" si="30"/>
        <v>#REF!</v>
      </c>
      <c r="AA92" s="109" t="e">
        <f t="shared" si="32"/>
        <v>#REF!</v>
      </c>
      <c r="AB92" s="128">
        <f t="shared" si="31"/>
        <v>2003</v>
      </c>
      <c r="AC92" s="129" t="e">
        <f t="shared" si="21"/>
        <v>#REF!</v>
      </c>
    </row>
    <row r="93" spans="1:29" s="89" customFormat="1" ht="18.75" customHeight="1" x14ac:dyDescent="0.15">
      <c r="A93" s="276">
        <v>61</v>
      </c>
      <c r="B93" s="98" t="s">
        <v>775</v>
      </c>
      <c r="C93" s="98" t="s">
        <v>91</v>
      </c>
      <c r="D93" s="106"/>
      <c r="E93" s="98" t="s">
        <v>153</v>
      </c>
      <c r="F93" s="98"/>
      <c r="G93" s="98" t="s">
        <v>76</v>
      </c>
      <c r="H93" s="106">
        <v>2003</v>
      </c>
      <c r="I93" s="273"/>
      <c r="J93" s="273"/>
      <c r="K93" s="273"/>
      <c r="L93" s="273"/>
      <c r="M93" s="273"/>
      <c r="N93" s="106" t="s">
        <v>25</v>
      </c>
      <c r="O93" s="188">
        <v>975000</v>
      </c>
      <c r="P93" s="189"/>
      <c r="Q93" s="125" t="e">
        <f>#REF!</f>
        <v>#REF!</v>
      </c>
      <c r="R93" s="126" t="e">
        <f t="shared" si="22"/>
        <v>#REF!</v>
      </c>
      <c r="S93" s="126" t="e">
        <f t="shared" si="23"/>
        <v>#REF!</v>
      </c>
      <c r="T93" s="127" t="e">
        <f t="shared" si="24"/>
        <v>#REF!</v>
      </c>
      <c r="U93" s="109">
        <f t="shared" si="25"/>
        <v>10</v>
      </c>
      <c r="V93" s="127" t="e">
        <f t="shared" si="26"/>
        <v>#REF!</v>
      </c>
      <c r="W93" s="127">
        <f t="shared" si="27"/>
        <v>11</v>
      </c>
      <c r="X93" s="127" t="e">
        <f t="shared" si="28"/>
        <v>#REF!</v>
      </c>
      <c r="Y93" s="109" t="e">
        <f t="shared" si="29"/>
        <v>#REF!</v>
      </c>
      <c r="Z93" s="109" t="e">
        <f t="shared" si="30"/>
        <v>#REF!</v>
      </c>
      <c r="AA93" s="109" t="e">
        <f t="shared" si="32"/>
        <v>#REF!</v>
      </c>
      <c r="AB93" s="128">
        <f t="shared" si="31"/>
        <v>2003</v>
      </c>
      <c r="AC93" s="129" t="e">
        <f t="shared" si="21"/>
        <v>#REF!</v>
      </c>
    </row>
    <row r="94" spans="1:29" s="89" customFormat="1" ht="18.75" customHeight="1" x14ac:dyDescent="0.15">
      <c r="A94" s="276">
        <v>62</v>
      </c>
      <c r="B94" s="98" t="s">
        <v>772</v>
      </c>
      <c r="C94" s="98" t="s">
        <v>87</v>
      </c>
      <c r="D94" s="106"/>
      <c r="E94" s="98" t="s">
        <v>89</v>
      </c>
      <c r="F94" s="98"/>
      <c r="G94" s="98" t="s">
        <v>115</v>
      </c>
      <c r="H94" s="106">
        <v>2003</v>
      </c>
      <c r="I94" s="273"/>
      <c r="J94" s="273"/>
      <c r="K94" s="273"/>
      <c r="L94" s="273"/>
      <c r="M94" s="273"/>
      <c r="N94" s="106" t="s">
        <v>25</v>
      </c>
      <c r="O94" s="188">
        <v>1400000</v>
      </c>
      <c r="P94" s="189"/>
      <c r="Q94" s="125" t="e">
        <f>#REF!</f>
        <v>#REF!</v>
      </c>
      <c r="R94" s="126" t="e">
        <f t="shared" si="22"/>
        <v>#REF!</v>
      </c>
      <c r="S94" s="126" t="e">
        <f t="shared" si="23"/>
        <v>#REF!</v>
      </c>
      <c r="T94" s="127" t="e">
        <f t="shared" si="24"/>
        <v>#REF!</v>
      </c>
      <c r="U94" s="109">
        <f t="shared" si="25"/>
        <v>10</v>
      </c>
      <c r="V94" s="127" t="e">
        <f t="shared" si="26"/>
        <v>#REF!</v>
      </c>
      <c r="W94" s="127">
        <f t="shared" si="27"/>
        <v>11</v>
      </c>
      <c r="X94" s="127" t="e">
        <f t="shared" si="28"/>
        <v>#REF!</v>
      </c>
      <c r="Y94" s="109" t="e">
        <f t="shared" si="29"/>
        <v>#REF!</v>
      </c>
      <c r="Z94" s="109" t="e">
        <f t="shared" si="30"/>
        <v>#REF!</v>
      </c>
      <c r="AA94" s="109" t="e">
        <f t="shared" si="32"/>
        <v>#REF!</v>
      </c>
      <c r="AB94" s="128">
        <f t="shared" si="31"/>
        <v>2003</v>
      </c>
      <c r="AC94" s="129" t="e">
        <f t="shared" si="21"/>
        <v>#REF!</v>
      </c>
    </row>
    <row r="95" spans="1:29" s="89" customFormat="1" ht="18.75" customHeight="1" x14ac:dyDescent="0.15">
      <c r="A95" s="276">
        <v>63</v>
      </c>
      <c r="B95" s="98" t="s">
        <v>775</v>
      </c>
      <c r="C95" s="98" t="s">
        <v>91</v>
      </c>
      <c r="D95" s="106"/>
      <c r="E95" s="98" t="s">
        <v>102</v>
      </c>
      <c r="F95" s="98"/>
      <c r="G95" s="98" t="s">
        <v>103</v>
      </c>
      <c r="H95" s="106">
        <v>2003</v>
      </c>
      <c r="I95" s="273"/>
      <c r="J95" s="273"/>
      <c r="K95" s="273"/>
      <c r="L95" s="273"/>
      <c r="M95" s="273"/>
      <c r="N95" s="106" t="s">
        <v>25</v>
      </c>
      <c r="O95" s="188">
        <v>975000</v>
      </c>
      <c r="P95" s="189"/>
      <c r="Q95" s="125" t="e">
        <f>#REF!</f>
        <v>#REF!</v>
      </c>
      <c r="R95" s="126" t="e">
        <f t="shared" si="22"/>
        <v>#REF!</v>
      </c>
      <c r="S95" s="126" t="e">
        <f t="shared" si="23"/>
        <v>#REF!</v>
      </c>
      <c r="T95" s="127" t="e">
        <f t="shared" si="24"/>
        <v>#REF!</v>
      </c>
      <c r="U95" s="109">
        <f t="shared" si="25"/>
        <v>10</v>
      </c>
      <c r="V95" s="127" t="e">
        <f t="shared" si="26"/>
        <v>#REF!</v>
      </c>
      <c r="W95" s="127">
        <f t="shared" si="27"/>
        <v>11</v>
      </c>
      <c r="X95" s="127" t="e">
        <f t="shared" si="28"/>
        <v>#REF!</v>
      </c>
      <c r="Y95" s="109" t="e">
        <f t="shared" si="29"/>
        <v>#REF!</v>
      </c>
      <c r="Z95" s="109" t="e">
        <f t="shared" si="30"/>
        <v>#REF!</v>
      </c>
      <c r="AA95" s="109" t="e">
        <f t="shared" si="32"/>
        <v>#REF!</v>
      </c>
      <c r="AB95" s="128">
        <f t="shared" si="31"/>
        <v>2003</v>
      </c>
      <c r="AC95" s="129" t="e">
        <f t="shared" si="21"/>
        <v>#REF!</v>
      </c>
    </row>
    <row r="96" spans="1:29" s="89" customFormat="1" ht="18.75" customHeight="1" x14ac:dyDescent="0.15">
      <c r="A96" s="276">
        <v>64</v>
      </c>
      <c r="B96" s="98" t="s">
        <v>778</v>
      </c>
      <c r="C96" s="98" t="s">
        <v>135</v>
      </c>
      <c r="D96" s="106"/>
      <c r="E96" s="98" t="s">
        <v>140</v>
      </c>
      <c r="F96" s="98"/>
      <c r="G96" s="98" t="s">
        <v>83</v>
      </c>
      <c r="H96" s="106">
        <v>2004</v>
      </c>
      <c r="I96" s="273"/>
      <c r="J96" s="273"/>
      <c r="K96" s="273"/>
      <c r="L96" s="273"/>
      <c r="M96" s="273"/>
      <c r="N96" s="106" t="s">
        <v>25</v>
      </c>
      <c r="O96" s="188">
        <v>262500</v>
      </c>
      <c r="P96" s="189"/>
      <c r="Q96" s="125" t="e">
        <f>#REF!</f>
        <v>#REF!</v>
      </c>
      <c r="R96" s="126" t="e">
        <f t="shared" si="22"/>
        <v>#REF!</v>
      </c>
      <c r="S96" s="126" t="e">
        <f t="shared" si="23"/>
        <v>#REF!</v>
      </c>
      <c r="T96" s="127" t="e">
        <f t="shared" si="24"/>
        <v>#REF!</v>
      </c>
      <c r="U96" s="109">
        <f t="shared" si="25"/>
        <v>9</v>
      </c>
      <c r="V96" s="127" t="e">
        <f t="shared" si="26"/>
        <v>#REF!</v>
      </c>
      <c r="W96" s="127">
        <f t="shared" si="27"/>
        <v>10</v>
      </c>
      <c r="X96" s="127" t="e">
        <f t="shared" si="28"/>
        <v>#REF!</v>
      </c>
      <c r="Y96" s="109" t="e">
        <f t="shared" si="29"/>
        <v>#REF!</v>
      </c>
      <c r="Z96" s="109" t="e">
        <f t="shared" si="30"/>
        <v>#REF!</v>
      </c>
      <c r="AA96" s="109" t="e">
        <f t="shared" si="32"/>
        <v>#REF!</v>
      </c>
      <c r="AB96" s="128">
        <f t="shared" si="31"/>
        <v>2004</v>
      </c>
      <c r="AC96" s="129" t="e">
        <f t="shared" si="21"/>
        <v>#REF!</v>
      </c>
    </row>
    <row r="97" spans="1:29" s="89" customFormat="1" ht="18.75" customHeight="1" x14ac:dyDescent="0.15">
      <c r="A97" s="276">
        <v>65</v>
      </c>
      <c r="B97" s="98" t="s">
        <v>775</v>
      </c>
      <c r="C97" s="98" t="s">
        <v>91</v>
      </c>
      <c r="D97" s="106"/>
      <c r="E97" s="98" t="s">
        <v>102</v>
      </c>
      <c r="F97" s="98"/>
      <c r="G97" s="98" t="s">
        <v>106</v>
      </c>
      <c r="H97" s="106">
        <v>2004</v>
      </c>
      <c r="I97" s="273"/>
      <c r="J97" s="273"/>
      <c r="K97" s="273"/>
      <c r="L97" s="273"/>
      <c r="M97" s="273"/>
      <c r="N97" s="106" t="s">
        <v>25</v>
      </c>
      <c r="O97" s="188">
        <v>975000</v>
      </c>
      <c r="P97" s="189"/>
      <c r="Q97" s="125" t="e">
        <f>#REF!</f>
        <v>#REF!</v>
      </c>
      <c r="R97" s="126" t="e">
        <f t="shared" si="22"/>
        <v>#REF!</v>
      </c>
      <c r="S97" s="126" t="e">
        <f t="shared" si="23"/>
        <v>#REF!</v>
      </c>
      <c r="T97" s="127" t="e">
        <f t="shared" si="24"/>
        <v>#REF!</v>
      </c>
      <c r="U97" s="109">
        <f t="shared" si="25"/>
        <v>9</v>
      </c>
      <c r="V97" s="127" t="e">
        <f t="shared" si="26"/>
        <v>#REF!</v>
      </c>
      <c r="W97" s="127">
        <f t="shared" si="27"/>
        <v>10</v>
      </c>
      <c r="X97" s="127" t="e">
        <f t="shared" si="28"/>
        <v>#REF!</v>
      </c>
      <c r="Y97" s="109" t="e">
        <f t="shared" si="29"/>
        <v>#REF!</v>
      </c>
      <c r="Z97" s="109" t="e">
        <f t="shared" si="30"/>
        <v>#REF!</v>
      </c>
      <c r="AA97" s="109" t="e">
        <f t="shared" si="32"/>
        <v>#REF!</v>
      </c>
      <c r="AB97" s="128">
        <f t="shared" si="31"/>
        <v>2004</v>
      </c>
      <c r="AC97" s="129" t="e">
        <f t="shared" ref="AC97:AC160" si="33">O97-(X97+Y97+V97+Z97+AA97)</f>
        <v>#REF!</v>
      </c>
    </row>
    <row r="98" spans="1:29" s="89" customFormat="1" ht="18.75" customHeight="1" x14ac:dyDescent="0.15">
      <c r="A98" s="276">
        <v>66</v>
      </c>
      <c r="B98" s="98" t="s">
        <v>791</v>
      </c>
      <c r="C98" s="98" t="s">
        <v>154</v>
      </c>
      <c r="D98" s="106"/>
      <c r="E98" s="98" t="s">
        <v>156</v>
      </c>
      <c r="F98" s="98"/>
      <c r="G98" s="98" t="s">
        <v>103</v>
      </c>
      <c r="H98" s="106">
        <v>2004</v>
      </c>
      <c r="I98" s="273"/>
      <c r="J98" s="273"/>
      <c r="K98" s="273"/>
      <c r="L98" s="273"/>
      <c r="M98" s="273"/>
      <c r="N98" s="106" t="s">
        <v>25</v>
      </c>
      <c r="O98" s="188">
        <v>130000</v>
      </c>
      <c r="P98" s="189"/>
      <c r="Q98" s="125" t="e">
        <f>#REF!</f>
        <v>#REF!</v>
      </c>
      <c r="R98" s="126" t="e">
        <f t="shared" si="22"/>
        <v>#REF!</v>
      </c>
      <c r="S98" s="126" t="e">
        <f t="shared" si="23"/>
        <v>#REF!</v>
      </c>
      <c r="T98" s="127" t="e">
        <f t="shared" si="24"/>
        <v>#REF!</v>
      </c>
      <c r="U98" s="109">
        <f t="shared" si="25"/>
        <v>9</v>
      </c>
      <c r="V98" s="127" t="e">
        <f t="shared" si="26"/>
        <v>#REF!</v>
      </c>
      <c r="W98" s="127">
        <f t="shared" si="27"/>
        <v>10</v>
      </c>
      <c r="X98" s="127" t="e">
        <f t="shared" si="28"/>
        <v>#REF!</v>
      </c>
      <c r="Y98" s="109" t="e">
        <f t="shared" si="29"/>
        <v>#REF!</v>
      </c>
      <c r="Z98" s="109" t="e">
        <f t="shared" si="30"/>
        <v>#REF!</v>
      </c>
      <c r="AA98" s="109" t="e">
        <f t="shared" si="32"/>
        <v>#REF!</v>
      </c>
      <c r="AB98" s="128">
        <f t="shared" si="31"/>
        <v>2004</v>
      </c>
      <c r="AC98" s="129" t="e">
        <f t="shared" si="33"/>
        <v>#REF!</v>
      </c>
    </row>
    <row r="99" spans="1:29" s="89" customFormat="1" ht="18.75" customHeight="1" x14ac:dyDescent="0.15">
      <c r="A99" s="276">
        <v>67</v>
      </c>
      <c r="B99" s="98" t="s">
        <v>785</v>
      </c>
      <c r="C99" s="98" t="s">
        <v>141</v>
      </c>
      <c r="D99" s="106"/>
      <c r="E99" s="98" t="s">
        <v>137</v>
      </c>
      <c r="F99" s="98"/>
      <c r="G99" s="98" t="s">
        <v>115</v>
      </c>
      <c r="H99" s="106">
        <v>2004</v>
      </c>
      <c r="I99" s="273"/>
      <c r="J99" s="273"/>
      <c r="K99" s="273"/>
      <c r="L99" s="273"/>
      <c r="M99" s="273"/>
      <c r="N99" s="106" t="s">
        <v>25</v>
      </c>
      <c r="O99" s="188">
        <v>1600000</v>
      </c>
      <c r="P99" s="189"/>
      <c r="Q99" s="125" t="e">
        <f>#REF!</f>
        <v>#REF!</v>
      </c>
      <c r="R99" s="126" t="e">
        <f t="shared" si="22"/>
        <v>#REF!</v>
      </c>
      <c r="S99" s="126" t="e">
        <f t="shared" si="23"/>
        <v>#REF!</v>
      </c>
      <c r="T99" s="127" t="e">
        <f t="shared" si="24"/>
        <v>#REF!</v>
      </c>
      <c r="U99" s="109">
        <f t="shared" si="25"/>
        <v>9</v>
      </c>
      <c r="V99" s="127" t="e">
        <f t="shared" si="26"/>
        <v>#REF!</v>
      </c>
      <c r="W99" s="127">
        <f t="shared" si="27"/>
        <v>10</v>
      </c>
      <c r="X99" s="127" t="e">
        <f t="shared" si="28"/>
        <v>#REF!</v>
      </c>
      <c r="Y99" s="109" t="e">
        <f t="shared" si="29"/>
        <v>#REF!</v>
      </c>
      <c r="Z99" s="109" t="e">
        <f t="shared" si="30"/>
        <v>#REF!</v>
      </c>
      <c r="AA99" s="109" t="e">
        <f t="shared" si="32"/>
        <v>#REF!</v>
      </c>
      <c r="AB99" s="128">
        <f t="shared" si="31"/>
        <v>2004</v>
      </c>
      <c r="AC99" s="129" t="e">
        <f t="shared" si="33"/>
        <v>#REF!</v>
      </c>
    </row>
    <row r="100" spans="1:29" s="89" customFormat="1" ht="18.75" customHeight="1" x14ac:dyDescent="0.15">
      <c r="A100" s="276">
        <v>68</v>
      </c>
      <c r="B100" s="98" t="s">
        <v>778</v>
      </c>
      <c r="C100" s="98" t="s">
        <v>135</v>
      </c>
      <c r="D100" s="106"/>
      <c r="E100" s="98" t="s">
        <v>89</v>
      </c>
      <c r="F100" s="98"/>
      <c r="G100" s="98" t="s">
        <v>103</v>
      </c>
      <c r="H100" s="106">
        <v>2004</v>
      </c>
      <c r="I100" s="273"/>
      <c r="J100" s="273"/>
      <c r="K100" s="273"/>
      <c r="L100" s="273"/>
      <c r="M100" s="273"/>
      <c r="N100" s="106" t="s">
        <v>25</v>
      </c>
      <c r="O100" s="188">
        <v>97500</v>
      </c>
      <c r="P100" s="189"/>
      <c r="Q100" s="125" t="e">
        <f>#REF!</f>
        <v>#REF!</v>
      </c>
      <c r="R100" s="126" t="e">
        <f t="shared" si="22"/>
        <v>#REF!</v>
      </c>
      <c r="S100" s="126" t="e">
        <f t="shared" si="23"/>
        <v>#REF!</v>
      </c>
      <c r="T100" s="127" t="e">
        <f t="shared" si="24"/>
        <v>#REF!</v>
      </c>
      <c r="U100" s="109">
        <f t="shared" si="25"/>
        <v>9</v>
      </c>
      <c r="V100" s="127" t="e">
        <f t="shared" si="26"/>
        <v>#REF!</v>
      </c>
      <c r="W100" s="127">
        <f t="shared" si="27"/>
        <v>10</v>
      </c>
      <c r="X100" s="127" t="e">
        <f t="shared" si="28"/>
        <v>#REF!</v>
      </c>
      <c r="Y100" s="109" t="e">
        <f t="shared" si="29"/>
        <v>#REF!</v>
      </c>
      <c r="Z100" s="109" t="e">
        <f t="shared" si="30"/>
        <v>#REF!</v>
      </c>
      <c r="AA100" s="109" t="e">
        <f t="shared" si="32"/>
        <v>#REF!</v>
      </c>
      <c r="AB100" s="128">
        <f t="shared" si="31"/>
        <v>2004</v>
      </c>
      <c r="AC100" s="129" t="e">
        <f t="shared" si="33"/>
        <v>#REF!</v>
      </c>
    </row>
    <row r="101" spans="1:29" s="89" customFormat="1" ht="18.75" customHeight="1" x14ac:dyDescent="0.15">
      <c r="A101" s="276">
        <v>69</v>
      </c>
      <c r="B101" s="98" t="s">
        <v>777</v>
      </c>
      <c r="C101" s="98" t="s">
        <v>142</v>
      </c>
      <c r="D101" s="106"/>
      <c r="E101" s="98" t="s">
        <v>158</v>
      </c>
      <c r="F101" s="98"/>
      <c r="G101" s="98" t="s">
        <v>76</v>
      </c>
      <c r="H101" s="106">
        <v>2004</v>
      </c>
      <c r="I101" s="273"/>
      <c r="J101" s="273"/>
      <c r="K101" s="273"/>
      <c r="L101" s="273"/>
      <c r="M101" s="273"/>
      <c r="N101" s="106" t="s">
        <v>25</v>
      </c>
      <c r="O101" s="188">
        <v>130000</v>
      </c>
      <c r="P101" s="189"/>
      <c r="Q101" s="125" t="e">
        <f>#REF!</f>
        <v>#REF!</v>
      </c>
      <c r="R101" s="126" t="e">
        <f t="shared" si="22"/>
        <v>#REF!</v>
      </c>
      <c r="S101" s="126" t="e">
        <f t="shared" si="23"/>
        <v>#REF!</v>
      </c>
      <c r="T101" s="127" t="e">
        <f t="shared" si="24"/>
        <v>#REF!</v>
      </c>
      <c r="U101" s="109">
        <f t="shared" si="25"/>
        <v>9</v>
      </c>
      <c r="V101" s="127" t="e">
        <f t="shared" si="26"/>
        <v>#REF!</v>
      </c>
      <c r="W101" s="127">
        <f t="shared" si="27"/>
        <v>10</v>
      </c>
      <c r="X101" s="127" t="e">
        <f t="shared" si="28"/>
        <v>#REF!</v>
      </c>
      <c r="Y101" s="109" t="e">
        <f t="shared" si="29"/>
        <v>#REF!</v>
      </c>
      <c r="Z101" s="109" t="e">
        <f t="shared" si="30"/>
        <v>#REF!</v>
      </c>
      <c r="AA101" s="109" t="e">
        <f t="shared" si="32"/>
        <v>#REF!</v>
      </c>
      <c r="AB101" s="128">
        <f t="shared" si="31"/>
        <v>2004</v>
      </c>
      <c r="AC101" s="129" t="e">
        <f t="shared" si="33"/>
        <v>#REF!</v>
      </c>
    </row>
    <row r="102" spans="1:29" s="89" customFormat="1" ht="18.75" customHeight="1" x14ac:dyDescent="0.15">
      <c r="A102" s="276">
        <v>70</v>
      </c>
      <c r="B102" s="98" t="s">
        <v>772</v>
      </c>
      <c r="C102" s="98" t="s">
        <v>87</v>
      </c>
      <c r="D102" s="106"/>
      <c r="E102" s="98" t="s">
        <v>89</v>
      </c>
      <c r="F102" s="98"/>
      <c r="G102" s="98" t="s">
        <v>90</v>
      </c>
      <c r="H102" s="106">
        <v>2004</v>
      </c>
      <c r="I102" s="273"/>
      <c r="J102" s="273"/>
      <c r="K102" s="273"/>
      <c r="L102" s="273"/>
      <c r="M102" s="273"/>
      <c r="N102" s="106" t="s">
        <v>25</v>
      </c>
      <c r="O102" s="188">
        <v>1500000</v>
      </c>
      <c r="P102" s="189"/>
      <c r="Q102" s="125" t="e">
        <f>#REF!</f>
        <v>#REF!</v>
      </c>
      <c r="R102" s="126" t="e">
        <f t="shared" si="22"/>
        <v>#REF!</v>
      </c>
      <c r="S102" s="126" t="e">
        <f t="shared" si="23"/>
        <v>#REF!</v>
      </c>
      <c r="T102" s="127" t="e">
        <f t="shared" si="24"/>
        <v>#REF!</v>
      </c>
      <c r="U102" s="109">
        <f t="shared" si="25"/>
        <v>9</v>
      </c>
      <c r="V102" s="127" t="e">
        <f t="shared" si="26"/>
        <v>#REF!</v>
      </c>
      <c r="W102" s="127">
        <f t="shared" si="27"/>
        <v>10</v>
      </c>
      <c r="X102" s="127" t="e">
        <f t="shared" si="28"/>
        <v>#REF!</v>
      </c>
      <c r="Y102" s="109" t="e">
        <f t="shared" si="29"/>
        <v>#REF!</v>
      </c>
      <c r="Z102" s="109" t="e">
        <f t="shared" si="30"/>
        <v>#REF!</v>
      </c>
      <c r="AA102" s="109" t="e">
        <f t="shared" si="32"/>
        <v>#REF!</v>
      </c>
      <c r="AB102" s="128">
        <f t="shared" si="31"/>
        <v>2004</v>
      </c>
      <c r="AC102" s="129" t="e">
        <f t="shared" si="33"/>
        <v>#REF!</v>
      </c>
    </row>
    <row r="103" spans="1:29" s="89" customFormat="1" ht="18.75" customHeight="1" x14ac:dyDescent="0.15">
      <c r="A103" s="276">
        <v>71</v>
      </c>
      <c r="B103" s="98" t="s">
        <v>789</v>
      </c>
      <c r="C103" s="98" t="s">
        <v>159</v>
      </c>
      <c r="D103" s="106"/>
      <c r="E103" s="98" t="s">
        <v>89</v>
      </c>
      <c r="F103" s="98"/>
      <c r="G103" s="98" t="s">
        <v>115</v>
      </c>
      <c r="H103" s="106">
        <v>2004</v>
      </c>
      <c r="I103" s="273"/>
      <c r="J103" s="273"/>
      <c r="K103" s="273"/>
      <c r="L103" s="273"/>
      <c r="M103" s="273"/>
      <c r="N103" s="106" t="s">
        <v>25</v>
      </c>
      <c r="O103" s="188">
        <v>260000</v>
      </c>
      <c r="P103" s="189"/>
      <c r="Q103" s="125" t="e">
        <f>#REF!</f>
        <v>#REF!</v>
      </c>
      <c r="R103" s="126" t="e">
        <f t="shared" si="22"/>
        <v>#REF!</v>
      </c>
      <c r="S103" s="126" t="e">
        <f t="shared" si="23"/>
        <v>#REF!</v>
      </c>
      <c r="T103" s="127" t="e">
        <f t="shared" si="24"/>
        <v>#REF!</v>
      </c>
      <c r="U103" s="109">
        <f t="shared" si="25"/>
        <v>9</v>
      </c>
      <c r="V103" s="127" t="e">
        <f t="shared" si="26"/>
        <v>#REF!</v>
      </c>
      <c r="W103" s="127">
        <f t="shared" si="27"/>
        <v>10</v>
      </c>
      <c r="X103" s="127" t="e">
        <f t="shared" si="28"/>
        <v>#REF!</v>
      </c>
      <c r="Y103" s="109" t="e">
        <f t="shared" si="29"/>
        <v>#REF!</v>
      </c>
      <c r="Z103" s="109" t="e">
        <f t="shared" si="30"/>
        <v>#REF!</v>
      </c>
      <c r="AA103" s="109" t="e">
        <f t="shared" si="32"/>
        <v>#REF!</v>
      </c>
      <c r="AB103" s="128">
        <f t="shared" si="31"/>
        <v>2004</v>
      </c>
      <c r="AC103" s="129" t="e">
        <f t="shared" si="33"/>
        <v>#REF!</v>
      </c>
    </row>
    <row r="104" spans="1:29" s="89" customFormat="1" ht="18.75" customHeight="1" x14ac:dyDescent="0.15">
      <c r="A104" s="276">
        <v>72</v>
      </c>
      <c r="B104" s="98" t="s">
        <v>778</v>
      </c>
      <c r="C104" s="98" t="s">
        <v>150</v>
      </c>
      <c r="D104" s="106"/>
      <c r="E104" s="98" t="s">
        <v>89</v>
      </c>
      <c r="F104" s="98"/>
      <c r="G104" s="98" t="s">
        <v>161</v>
      </c>
      <c r="H104" s="106">
        <v>2004</v>
      </c>
      <c r="I104" s="273"/>
      <c r="J104" s="273"/>
      <c r="K104" s="273"/>
      <c r="L104" s="273"/>
      <c r="M104" s="273"/>
      <c r="N104" s="106" t="s">
        <v>25</v>
      </c>
      <c r="O104" s="188">
        <v>39000</v>
      </c>
      <c r="P104" s="189"/>
      <c r="Q104" s="125" t="e">
        <f>#REF!</f>
        <v>#REF!</v>
      </c>
      <c r="R104" s="126" t="e">
        <f t="shared" si="22"/>
        <v>#REF!</v>
      </c>
      <c r="S104" s="126" t="e">
        <f t="shared" si="23"/>
        <v>#REF!</v>
      </c>
      <c r="T104" s="127" t="e">
        <f t="shared" si="24"/>
        <v>#REF!</v>
      </c>
      <c r="U104" s="109">
        <f t="shared" si="25"/>
        <v>9</v>
      </c>
      <c r="V104" s="127" t="e">
        <f t="shared" si="26"/>
        <v>#REF!</v>
      </c>
      <c r="W104" s="127">
        <f t="shared" si="27"/>
        <v>10</v>
      </c>
      <c r="X104" s="127" t="e">
        <f t="shared" si="28"/>
        <v>#REF!</v>
      </c>
      <c r="Y104" s="109" t="e">
        <f t="shared" si="29"/>
        <v>#REF!</v>
      </c>
      <c r="Z104" s="109" t="e">
        <f t="shared" si="30"/>
        <v>#REF!</v>
      </c>
      <c r="AA104" s="109" t="e">
        <f t="shared" si="32"/>
        <v>#REF!</v>
      </c>
      <c r="AB104" s="128">
        <f t="shared" si="31"/>
        <v>2004</v>
      </c>
      <c r="AC104" s="129" t="e">
        <f t="shared" si="33"/>
        <v>#REF!</v>
      </c>
    </row>
    <row r="105" spans="1:29" s="89" customFormat="1" ht="18.75" customHeight="1" x14ac:dyDescent="0.15">
      <c r="A105" s="276">
        <v>73</v>
      </c>
      <c r="B105" s="98" t="s">
        <v>778</v>
      </c>
      <c r="C105" s="98" t="s">
        <v>150</v>
      </c>
      <c r="D105" s="106"/>
      <c r="E105" s="98" t="s">
        <v>152</v>
      </c>
      <c r="F105" s="98"/>
      <c r="G105" s="98" t="s">
        <v>106</v>
      </c>
      <c r="H105" s="106">
        <v>2004</v>
      </c>
      <c r="I105" s="273"/>
      <c r="J105" s="273"/>
      <c r="K105" s="273"/>
      <c r="L105" s="273"/>
      <c r="M105" s="273"/>
      <c r="N105" s="106" t="s">
        <v>25</v>
      </c>
      <c r="O105" s="188">
        <v>175500</v>
      </c>
      <c r="P105" s="189"/>
      <c r="Q105" s="125" t="e">
        <f>#REF!</f>
        <v>#REF!</v>
      </c>
      <c r="R105" s="126" t="e">
        <f t="shared" si="22"/>
        <v>#REF!</v>
      </c>
      <c r="S105" s="126" t="e">
        <f t="shared" si="23"/>
        <v>#REF!</v>
      </c>
      <c r="T105" s="127" t="e">
        <f t="shared" si="24"/>
        <v>#REF!</v>
      </c>
      <c r="U105" s="109">
        <f t="shared" si="25"/>
        <v>9</v>
      </c>
      <c r="V105" s="127" t="e">
        <f t="shared" si="26"/>
        <v>#REF!</v>
      </c>
      <c r="W105" s="127">
        <f t="shared" si="27"/>
        <v>10</v>
      </c>
      <c r="X105" s="127" t="e">
        <f t="shared" si="28"/>
        <v>#REF!</v>
      </c>
      <c r="Y105" s="109" t="e">
        <f t="shared" si="29"/>
        <v>#REF!</v>
      </c>
      <c r="Z105" s="109" t="e">
        <f t="shared" si="30"/>
        <v>#REF!</v>
      </c>
      <c r="AA105" s="109" t="e">
        <f t="shared" si="32"/>
        <v>#REF!</v>
      </c>
      <c r="AB105" s="128">
        <f t="shared" si="31"/>
        <v>2004</v>
      </c>
      <c r="AC105" s="129" t="e">
        <f t="shared" si="33"/>
        <v>#REF!</v>
      </c>
    </row>
    <row r="106" spans="1:29" s="89" customFormat="1" ht="18.75" customHeight="1" x14ac:dyDescent="0.15">
      <c r="A106" s="276">
        <v>74</v>
      </c>
      <c r="B106" s="98" t="s">
        <v>771</v>
      </c>
      <c r="C106" s="98" t="s">
        <v>77</v>
      </c>
      <c r="D106" s="106"/>
      <c r="E106" s="98" t="s">
        <v>163</v>
      </c>
      <c r="F106" s="98"/>
      <c r="G106" s="98" t="s">
        <v>130</v>
      </c>
      <c r="H106" s="106">
        <v>2004</v>
      </c>
      <c r="I106" s="273"/>
      <c r="J106" s="273"/>
      <c r="K106" s="273"/>
      <c r="L106" s="273"/>
      <c r="M106" s="273"/>
      <c r="N106" s="106" t="s">
        <v>25</v>
      </c>
      <c r="O106" s="188">
        <v>3753750</v>
      </c>
      <c r="P106" s="189"/>
      <c r="Q106" s="125" t="e">
        <f>#REF!</f>
        <v>#REF!</v>
      </c>
      <c r="R106" s="126" t="e">
        <f t="shared" si="22"/>
        <v>#REF!</v>
      </c>
      <c r="S106" s="126" t="e">
        <f t="shared" si="23"/>
        <v>#REF!</v>
      </c>
      <c r="T106" s="127" t="e">
        <f t="shared" si="24"/>
        <v>#REF!</v>
      </c>
      <c r="U106" s="109">
        <f t="shared" si="25"/>
        <v>9</v>
      </c>
      <c r="V106" s="127" t="e">
        <f t="shared" si="26"/>
        <v>#REF!</v>
      </c>
      <c r="W106" s="127">
        <f t="shared" si="27"/>
        <v>10</v>
      </c>
      <c r="X106" s="127" t="e">
        <f t="shared" si="28"/>
        <v>#REF!</v>
      </c>
      <c r="Y106" s="109" t="e">
        <f t="shared" si="29"/>
        <v>#REF!</v>
      </c>
      <c r="Z106" s="109" t="e">
        <f t="shared" si="30"/>
        <v>#REF!</v>
      </c>
      <c r="AA106" s="109" t="e">
        <f t="shared" si="32"/>
        <v>#REF!</v>
      </c>
      <c r="AB106" s="128">
        <f t="shared" si="31"/>
        <v>2004</v>
      </c>
      <c r="AC106" s="129" t="e">
        <f t="shared" si="33"/>
        <v>#REF!</v>
      </c>
    </row>
    <row r="107" spans="1:29" s="89" customFormat="1" ht="18.75" customHeight="1" x14ac:dyDescent="0.15">
      <c r="A107" s="276">
        <v>75</v>
      </c>
      <c r="B107" s="98" t="s">
        <v>875</v>
      </c>
      <c r="C107" s="98" t="s">
        <v>122</v>
      </c>
      <c r="D107" s="106"/>
      <c r="E107" s="98" t="s">
        <v>89</v>
      </c>
      <c r="F107" s="98"/>
      <c r="G107" s="98" t="s">
        <v>94</v>
      </c>
      <c r="H107" s="106">
        <v>2004</v>
      </c>
      <c r="I107" s="273"/>
      <c r="J107" s="273"/>
      <c r="K107" s="273"/>
      <c r="L107" s="273"/>
      <c r="M107" s="273"/>
      <c r="N107" s="106" t="s">
        <v>25</v>
      </c>
      <c r="O107" s="188">
        <v>8400000</v>
      </c>
      <c r="P107" s="189"/>
      <c r="Q107" s="125" t="e">
        <f>#REF!</f>
        <v>#REF!</v>
      </c>
      <c r="R107" s="126" t="e">
        <f t="shared" si="22"/>
        <v>#REF!</v>
      </c>
      <c r="S107" s="126" t="e">
        <f t="shared" si="23"/>
        <v>#REF!</v>
      </c>
      <c r="T107" s="127" t="e">
        <f t="shared" si="24"/>
        <v>#REF!</v>
      </c>
      <c r="U107" s="109">
        <f t="shared" si="25"/>
        <v>9</v>
      </c>
      <c r="V107" s="127" t="e">
        <f t="shared" si="26"/>
        <v>#REF!</v>
      </c>
      <c r="W107" s="127">
        <f t="shared" si="27"/>
        <v>10</v>
      </c>
      <c r="X107" s="127" t="e">
        <f t="shared" si="28"/>
        <v>#REF!</v>
      </c>
      <c r="Y107" s="109" t="e">
        <f t="shared" si="29"/>
        <v>#REF!</v>
      </c>
      <c r="Z107" s="109" t="e">
        <f t="shared" si="30"/>
        <v>#REF!</v>
      </c>
      <c r="AA107" s="109" t="e">
        <f t="shared" si="32"/>
        <v>#REF!</v>
      </c>
      <c r="AB107" s="128">
        <f t="shared" si="31"/>
        <v>2004</v>
      </c>
      <c r="AC107" s="129" t="e">
        <f t="shared" si="33"/>
        <v>#REF!</v>
      </c>
    </row>
    <row r="108" spans="1:29" s="89" customFormat="1" ht="18.75" customHeight="1" x14ac:dyDescent="0.15">
      <c r="A108" s="276">
        <v>76</v>
      </c>
      <c r="B108" s="98" t="s">
        <v>775</v>
      </c>
      <c r="C108" s="98" t="s">
        <v>91</v>
      </c>
      <c r="D108" s="106"/>
      <c r="E108" s="98" t="s">
        <v>149</v>
      </c>
      <c r="F108" s="98"/>
      <c r="G108" s="98" t="s">
        <v>94</v>
      </c>
      <c r="H108" s="106">
        <v>2004</v>
      </c>
      <c r="I108" s="273"/>
      <c r="J108" s="273"/>
      <c r="K108" s="273"/>
      <c r="L108" s="273"/>
      <c r="M108" s="273"/>
      <c r="N108" s="106" t="s">
        <v>25</v>
      </c>
      <c r="O108" s="188">
        <v>2400000</v>
      </c>
      <c r="P108" s="189"/>
      <c r="Q108" s="125" t="e">
        <f>#REF!</f>
        <v>#REF!</v>
      </c>
      <c r="R108" s="126" t="e">
        <f t="shared" si="22"/>
        <v>#REF!</v>
      </c>
      <c r="S108" s="126" t="e">
        <f t="shared" si="23"/>
        <v>#REF!</v>
      </c>
      <c r="T108" s="127" t="e">
        <f t="shared" si="24"/>
        <v>#REF!</v>
      </c>
      <c r="U108" s="109">
        <f t="shared" si="25"/>
        <v>9</v>
      </c>
      <c r="V108" s="127" t="e">
        <f t="shared" si="26"/>
        <v>#REF!</v>
      </c>
      <c r="W108" s="127">
        <f t="shared" si="27"/>
        <v>10</v>
      </c>
      <c r="X108" s="127" t="e">
        <f t="shared" si="28"/>
        <v>#REF!</v>
      </c>
      <c r="Y108" s="109" t="e">
        <f t="shared" si="29"/>
        <v>#REF!</v>
      </c>
      <c r="Z108" s="109" t="e">
        <f t="shared" si="30"/>
        <v>#REF!</v>
      </c>
      <c r="AA108" s="109" t="e">
        <f t="shared" si="32"/>
        <v>#REF!</v>
      </c>
      <c r="AB108" s="128">
        <f t="shared" si="31"/>
        <v>2004</v>
      </c>
      <c r="AC108" s="129" t="e">
        <f t="shared" si="33"/>
        <v>#REF!</v>
      </c>
    </row>
    <row r="109" spans="1:29" s="89" customFormat="1" ht="18.75" customHeight="1" x14ac:dyDescent="0.15">
      <c r="A109" s="276">
        <v>77</v>
      </c>
      <c r="B109" s="98" t="s">
        <v>787</v>
      </c>
      <c r="C109" s="98" t="s">
        <v>107</v>
      </c>
      <c r="D109" s="106"/>
      <c r="E109" s="98" t="s">
        <v>156</v>
      </c>
      <c r="F109" s="98"/>
      <c r="G109" s="98"/>
      <c r="H109" s="106">
        <v>2005</v>
      </c>
      <c r="I109" s="273"/>
      <c r="J109" s="273"/>
      <c r="K109" s="273"/>
      <c r="L109" s="273"/>
      <c r="M109" s="273"/>
      <c r="N109" s="106" t="s">
        <v>25</v>
      </c>
      <c r="O109" s="188">
        <v>487500</v>
      </c>
      <c r="P109" s="189"/>
      <c r="Q109" s="125" t="e">
        <f>#REF!</f>
        <v>#REF!</v>
      </c>
      <c r="R109" s="126" t="e">
        <f t="shared" si="22"/>
        <v>#REF!</v>
      </c>
      <c r="S109" s="126" t="e">
        <f t="shared" si="23"/>
        <v>#REF!</v>
      </c>
      <c r="T109" s="127" t="e">
        <f t="shared" si="24"/>
        <v>#REF!</v>
      </c>
      <c r="U109" s="109">
        <f t="shared" si="25"/>
        <v>8</v>
      </c>
      <c r="V109" s="127" t="e">
        <f t="shared" si="26"/>
        <v>#REF!</v>
      </c>
      <c r="W109" s="127">
        <f t="shared" si="27"/>
        <v>9</v>
      </c>
      <c r="X109" s="127" t="e">
        <f t="shared" si="28"/>
        <v>#REF!</v>
      </c>
      <c r="Y109" s="109" t="e">
        <f t="shared" si="29"/>
        <v>#REF!</v>
      </c>
      <c r="Z109" s="109" t="e">
        <f t="shared" si="30"/>
        <v>#REF!</v>
      </c>
      <c r="AA109" s="109" t="e">
        <f t="shared" si="32"/>
        <v>#REF!</v>
      </c>
      <c r="AB109" s="128">
        <f t="shared" si="31"/>
        <v>2005</v>
      </c>
      <c r="AC109" s="129" t="e">
        <f t="shared" si="33"/>
        <v>#REF!</v>
      </c>
    </row>
    <row r="110" spans="1:29" s="89" customFormat="1" ht="18.75" customHeight="1" x14ac:dyDescent="0.15">
      <c r="A110" s="276">
        <v>78</v>
      </c>
      <c r="B110" s="98" t="s">
        <v>785</v>
      </c>
      <c r="C110" s="98" t="s">
        <v>95</v>
      </c>
      <c r="D110" s="106"/>
      <c r="E110" s="98" t="s">
        <v>71</v>
      </c>
      <c r="F110" s="98"/>
      <c r="G110" s="98" t="s">
        <v>76</v>
      </c>
      <c r="H110" s="106">
        <v>2005</v>
      </c>
      <c r="I110" s="273"/>
      <c r="J110" s="273"/>
      <c r="K110" s="273"/>
      <c r="L110" s="273"/>
      <c r="M110" s="273"/>
      <c r="N110" s="106" t="s">
        <v>25</v>
      </c>
      <c r="O110" s="188">
        <v>937500</v>
      </c>
      <c r="P110" s="189"/>
      <c r="Q110" s="125" t="e">
        <f>#REF!</f>
        <v>#REF!</v>
      </c>
      <c r="R110" s="126" t="e">
        <f t="shared" si="22"/>
        <v>#REF!</v>
      </c>
      <c r="S110" s="126" t="e">
        <f t="shared" si="23"/>
        <v>#REF!</v>
      </c>
      <c r="T110" s="127" t="e">
        <f t="shared" si="24"/>
        <v>#REF!</v>
      </c>
      <c r="U110" s="109">
        <f t="shared" si="25"/>
        <v>8</v>
      </c>
      <c r="V110" s="127" t="e">
        <f t="shared" si="26"/>
        <v>#REF!</v>
      </c>
      <c r="W110" s="127">
        <f t="shared" si="27"/>
        <v>9</v>
      </c>
      <c r="X110" s="127" t="e">
        <f t="shared" si="28"/>
        <v>#REF!</v>
      </c>
      <c r="Y110" s="109" t="e">
        <f t="shared" si="29"/>
        <v>#REF!</v>
      </c>
      <c r="Z110" s="109" t="e">
        <f t="shared" si="30"/>
        <v>#REF!</v>
      </c>
      <c r="AA110" s="109" t="e">
        <f t="shared" si="32"/>
        <v>#REF!</v>
      </c>
      <c r="AB110" s="128">
        <f t="shared" si="31"/>
        <v>2005</v>
      </c>
      <c r="AC110" s="129" t="e">
        <f t="shared" si="33"/>
        <v>#REF!</v>
      </c>
    </row>
    <row r="111" spans="1:29" s="89" customFormat="1" ht="18.75" customHeight="1" x14ac:dyDescent="0.15">
      <c r="A111" s="276">
        <v>79</v>
      </c>
      <c r="B111" s="98" t="s">
        <v>865</v>
      </c>
      <c r="C111" s="98" t="s">
        <v>119</v>
      </c>
      <c r="D111" s="106"/>
      <c r="E111" s="98" t="s">
        <v>164</v>
      </c>
      <c r="F111" s="98"/>
      <c r="G111" s="98" t="s">
        <v>83</v>
      </c>
      <c r="H111" s="106">
        <v>2005</v>
      </c>
      <c r="I111" s="273"/>
      <c r="J111" s="273"/>
      <c r="K111" s="273"/>
      <c r="L111" s="273"/>
      <c r="M111" s="273"/>
      <c r="N111" s="106" t="s">
        <v>25</v>
      </c>
      <c r="O111" s="188">
        <v>131250</v>
      </c>
      <c r="P111" s="189"/>
      <c r="Q111" s="125" t="e">
        <f>#REF!</f>
        <v>#REF!</v>
      </c>
      <c r="R111" s="126" t="e">
        <f t="shared" si="22"/>
        <v>#REF!</v>
      </c>
      <c r="S111" s="126" t="e">
        <f t="shared" si="23"/>
        <v>#REF!</v>
      </c>
      <c r="T111" s="127" t="e">
        <f t="shared" si="24"/>
        <v>#REF!</v>
      </c>
      <c r="U111" s="109">
        <f t="shared" si="25"/>
        <v>8</v>
      </c>
      <c r="V111" s="127" t="e">
        <f t="shared" si="26"/>
        <v>#REF!</v>
      </c>
      <c r="W111" s="127">
        <f t="shared" si="27"/>
        <v>9</v>
      </c>
      <c r="X111" s="127" t="e">
        <f t="shared" si="28"/>
        <v>#REF!</v>
      </c>
      <c r="Y111" s="109" t="e">
        <f t="shared" si="29"/>
        <v>#REF!</v>
      </c>
      <c r="Z111" s="109" t="e">
        <f t="shared" si="30"/>
        <v>#REF!</v>
      </c>
      <c r="AA111" s="109" t="e">
        <f t="shared" si="32"/>
        <v>#REF!</v>
      </c>
      <c r="AB111" s="128">
        <f t="shared" si="31"/>
        <v>2005</v>
      </c>
      <c r="AC111" s="129" t="e">
        <f t="shared" si="33"/>
        <v>#REF!</v>
      </c>
    </row>
    <row r="112" spans="1:29" s="89" customFormat="1" ht="18.75" customHeight="1" x14ac:dyDescent="0.15">
      <c r="A112" s="276">
        <v>80</v>
      </c>
      <c r="B112" s="98" t="s">
        <v>778</v>
      </c>
      <c r="C112" s="98" t="s">
        <v>69</v>
      </c>
      <c r="D112" s="106"/>
      <c r="E112" s="98" t="s">
        <v>71</v>
      </c>
      <c r="F112" s="98"/>
      <c r="G112" s="98" t="s">
        <v>76</v>
      </c>
      <c r="H112" s="106">
        <v>2005</v>
      </c>
      <c r="I112" s="273"/>
      <c r="J112" s="273"/>
      <c r="K112" s="273"/>
      <c r="L112" s="273"/>
      <c r="M112" s="273"/>
      <c r="N112" s="106" t="s">
        <v>25</v>
      </c>
      <c r="O112" s="188">
        <v>112500</v>
      </c>
      <c r="P112" s="189"/>
      <c r="Q112" s="125" t="e">
        <f>#REF!</f>
        <v>#REF!</v>
      </c>
      <c r="R112" s="126" t="e">
        <f t="shared" si="22"/>
        <v>#REF!</v>
      </c>
      <c r="S112" s="126" t="e">
        <f t="shared" si="23"/>
        <v>#REF!</v>
      </c>
      <c r="T112" s="127" t="e">
        <f t="shared" si="24"/>
        <v>#REF!</v>
      </c>
      <c r="U112" s="109">
        <f t="shared" si="25"/>
        <v>8</v>
      </c>
      <c r="V112" s="127" t="e">
        <f t="shared" si="26"/>
        <v>#REF!</v>
      </c>
      <c r="W112" s="127">
        <f t="shared" si="27"/>
        <v>9</v>
      </c>
      <c r="X112" s="127" t="e">
        <f t="shared" si="28"/>
        <v>#REF!</v>
      </c>
      <c r="Y112" s="109" t="e">
        <f t="shared" si="29"/>
        <v>#REF!</v>
      </c>
      <c r="Z112" s="109" t="e">
        <f t="shared" si="30"/>
        <v>#REF!</v>
      </c>
      <c r="AA112" s="109" t="e">
        <f t="shared" si="32"/>
        <v>#REF!</v>
      </c>
      <c r="AB112" s="128">
        <f t="shared" si="31"/>
        <v>2005</v>
      </c>
      <c r="AC112" s="129" t="e">
        <f t="shared" si="33"/>
        <v>#REF!</v>
      </c>
    </row>
    <row r="113" spans="1:29" s="89" customFormat="1" ht="18.75" customHeight="1" x14ac:dyDescent="0.15">
      <c r="A113" s="276">
        <v>81</v>
      </c>
      <c r="B113" s="98" t="s">
        <v>794</v>
      </c>
      <c r="C113" s="98" t="s">
        <v>73</v>
      </c>
      <c r="D113" s="106"/>
      <c r="E113" s="98" t="s">
        <v>165</v>
      </c>
      <c r="F113" s="98"/>
      <c r="G113" s="98" t="s">
        <v>90</v>
      </c>
      <c r="H113" s="106">
        <v>2005</v>
      </c>
      <c r="I113" s="273"/>
      <c r="J113" s="273"/>
      <c r="K113" s="273"/>
      <c r="L113" s="273"/>
      <c r="M113" s="273"/>
      <c r="N113" s="106" t="s">
        <v>25</v>
      </c>
      <c r="O113" s="188">
        <v>637500</v>
      </c>
      <c r="P113" s="189"/>
      <c r="Q113" s="125" t="e">
        <f>#REF!</f>
        <v>#REF!</v>
      </c>
      <c r="R113" s="126" t="e">
        <f t="shared" si="22"/>
        <v>#REF!</v>
      </c>
      <c r="S113" s="126" t="e">
        <f t="shared" si="23"/>
        <v>#REF!</v>
      </c>
      <c r="T113" s="127" t="e">
        <f t="shared" si="24"/>
        <v>#REF!</v>
      </c>
      <c r="U113" s="109">
        <f t="shared" si="25"/>
        <v>8</v>
      </c>
      <c r="V113" s="127" t="e">
        <f t="shared" si="26"/>
        <v>#REF!</v>
      </c>
      <c r="W113" s="127">
        <f t="shared" si="27"/>
        <v>9</v>
      </c>
      <c r="X113" s="127" t="e">
        <f t="shared" si="28"/>
        <v>#REF!</v>
      </c>
      <c r="Y113" s="109" t="e">
        <f t="shared" si="29"/>
        <v>#REF!</v>
      </c>
      <c r="Z113" s="109" t="e">
        <f t="shared" si="30"/>
        <v>#REF!</v>
      </c>
      <c r="AA113" s="109" t="e">
        <f t="shared" si="32"/>
        <v>#REF!</v>
      </c>
      <c r="AB113" s="128">
        <f t="shared" si="31"/>
        <v>2005</v>
      </c>
      <c r="AC113" s="129" t="e">
        <f t="shared" si="33"/>
        <v>#REF!</v>
      </c>
    </row>
    <row r="114" spans="1:29" s="89" customFormat="1" ht="18.75" customHeight="1" x14ac:dyDescent="0.15">
      <c r="A114" s="276">
        <v>82</v>
      </c>
      <c r="B114" s="98" t="s">
        <v>865</v>
      </c>
      <c r="C114" s="98" t="s">
        <v>119</v>
      </c>
      <c r="D114" s="106"/>
      <c r="E114" s="98" t="s">
        <v>166</v>
      </c>
      <c r="F114" s="98"/>
      <c r="G114" s="98" t="s">
        <v>167</v>
      </c>
      <c r="H114" s="106">
        <v>2005</v>
      </c>
      <c r="I114" s="273"/>
      <c r="J114" s="273"/>
      <c r="K114" s="273"/>
      <c r="L114" s="273"/>
      <c r="M114" s="273"/>
      <c r="N114" s="106" t="s">
        <v>25</v>
      </c>
      <c r="O114" s="188">
        <v>131250</v>
      </c>
      <c r="P114" s="189"/>
      <c r="Q114" s="125" t="e">
        <f>#REF!</f>
        <v>#REF!</v>
      </c>
      <c r="R114" s="126" t="e">
        <f t="shared" si="22"/>
        <v>#REF!</v>
      </c>
      <c r="S114" s="126" t="e">
        <f t="shared" si="23"/>
        <v>#REF!</v>
      </c>
      <c r="T114" s="127" t="e">
        <f t="shared" si="24"/>
        <v>#REF!</v>
      </c>
      <c r="U114" s="109">
        <f t="shared" si="25"/>
        <v>8</v>
      </c>
      <c r="V114" s="127" t="e">
        <f t="shared" si="26"/>
        <v>#REF!</v>
      </c>
      <c r="W114" s="127">
        <f t="shared" si="27"/>
        <v>9</v>
      </c>
      <c r="X114" s="127" t="e">
        <f t="shared" si="28"/>
        <v>#REF!</v>
      </c>
      <c r="Y114" s="109" t="e">
        <f t="shared" si="29"/>
        <v>#REF!</v>
      </c>
      <c r="Z114" s="109" t="e">
        <f t="shared" si="30"/>
        <v>#REF!</v>
      </c>
      <c r="AA114" s="109" t="e">
        <f t="shared" si="32"/>
        <v>#REF!</v>
      </c>
      <c r="AB114" s="128">
        <f t="shared" si="31"/>
        <v>2005</v>
      </c>
      <c r="AC114" s="129" t="e">
        <f t="shared" si="33"/>
        <v>#REF!</v>
      </c>
    </row>
    <row r="115" spans="1:29" s="89" customFormat="1" ht="18.75" customHeight="1" x14ac:dyDescent="0.15">
      <c r="A115" s="276">
        <v>83</v>
      </c>
      <c r="B115" s="98" t="s">
        <v>785</v>
      </c>
      <c r="C115" s="98" t="s">
        <v>95</v>
      </c>
      <c r="D115" s="106"/>
      <c r="E115" s="98" t="s">
        <v>168</v>
      </c>
      <c r="F115" s="98"/>
      <c r="G115" s="98" t="s">
        <v>103</v>
      </c>
      <c r="H115" s="106">
        <v>2005</v>
      </c>
      <c r="I115" s="273"/>
      <c r="J115" s="273"/>
      <c r="K115" s="273"/>
      <c r="L115" s="273"/>
      <c r="M115" s="273"/>
      <c r="N115" s="106" t="s">
        <v>25</v>
      </c>
      <c r="O115" s="188">
        <v>480000</v>
      </c>
      <c r="P115" s="189"/>
      <c r="Q115" s="125" t="e">
        <f>#REF!</f>
        <v>#REF!</v>
      </c>
      <c r="R115" s="126" t="e">
        <f t="shared" si="22"/>
        <v>#REF!</v>
      </c>
      <c r="S115" s="126" t="e">
        <f t="shared" si="23"/>
        <v>#REF!</v>
      </c>
      <c r="T115" s="127" t="e">
        <f t="shared" si="24"/>
        <v>#REF!</v>
      </c>
      <c r="U115" s="109">
        <f t="shared" si="25"/>
        <v>8</v>
      </c>
      <c r="V115" s="127" t="e">
        <f t="shared" si="26"/>
        <v>#REF!</v>
      </c>
      <c r="W115" s="127">
        <f t="shared" si="27"/>
        <v>9</v>
      </c>
      <c r="X115" s="127" t="e">
        <f t="shared" si="28"/>
        <v>#REF!</v>
      </c>
      <c r="Y115" s="109" t="e">
        <f t="shared" si="29"/>
        <v>#REF!</v>
      </c>
      <c r="Z115" s="109" t="e">
        <f t="shared" si="30"/>
        <v>#REF!</v>
      </c>
      <c r="AA115" s="109" t="e">
        <f t="shared" si="32"/>
        <v>#REF!</v>
      </c>
      <c r="AB115" s="128">
        <f t="shared" si="31"/>
        <v>2005</v>
      </c>
      <c r="AC115" s="129" t="e">
        <f t="shared" si="33"/>
        <v>#REF!</v>
      </c>
    </row>
    <row r="116" spans="1:29" s="89" customFormat="1" ht="18.75" customHeight="1" x14ac:dyDescent="0.15">
      <c r="A116" s="276">
        <v>84</v>
      </c>
      <c r="B116" s="98" t="s">
        <v>785</v>
      </c>
      <c r="C116" s="98" t="s">
        <v>95</v>
      </c>
      <c r="D116" s="106"/>
      <c r="E116" s="98" t="s">
        <v>137</v>
      </c>
      <c r="F116" s="98"/>
      <c r="G116" s="98" t="s">
        <v>130</v>
      </c>
      <c r="H116" s="106">
        <v>2005</v>
      </c>
      <c r="I116" s="273"/>
      <c r="J116" s="273"/>
      <c r="K116" s="273"/>
      <c r="L116" s="273"/>
      <c r="M116" s="273"/>
      <c r="N116" s="106" t="s">
        <v>25</v>
      </c>
      <c r="O116" s="188">
        <v>350000</v>
      </c>
      <c r="P116" s="189"/>
      <c r="Q116" s="125" t="e">
        <f>#REF!</f>
        <v>#REF!</v>
      </c>
      <c r="R116" s="126" t="e">
        <f t="shared" si="22"/>
        <v>#REF!</v>
      </c>
      <c r="S116" s="126" t="e">
        <f t="shared" si="23"/>
        <v>#REF!</v>
      </c>
      <c r="T116" s="127" t="e">
        <f t="shared" si="24"/>
        <v>#REF!</v>
      </c>
      <c r="U116" s="109">
        <f t="shared" si="25"/>
        <v>8</v>
      </c>
      <c r="V116" s="127" t="e">
        <f t="shared" si="26"/>
        <v>#REF!</v>
      </c>
      <c r="W116" s="127">
        <f t="shared" si="27"/>
        <v>9</v>
      </c>
      <c r="X116" s="127" t="e">
        <f t="shared" si="28"/>
        <v>#REF!</v>
      </c>
      <c r="Y116" s="109" t="e">
        <f t="shared" si="29"/>
        <v>#REF!</v>
      </c>
      <c r="Z116" s="109" t="e">
        <f t="shared" si="30"/>
        <v>#REF!</v>
      </c>
      <c r="AA116" s="109" t="e">
        <f t="shared" si="32"/>
        <v>#REF!</v>
      </c>
      <c r="AB116" s="128">
        <f t="shared" si="31"/>
        <v>2005</v>
      </c>
      <c r="AC116" s="129" t="e">
        <f t="shared" si="33"/>
        <v>#REF!</v>
      </c>
    </row>
    <row r="117" spans="1:29" s="89" customFormat="1" ht="18.75" customHeight="1" x14ac:dyDescent="0.15">
      <c r="A117" s="276">
        <v>85</v>
      </c>
      <c r="B117" s="98" t="s">
        <v>785</v>
      </c>
      <c r="C117" s="98" t="s">
        <v>95</v>
      </c>
      <c r="D117" s="106"/>
      <c r="E117" s="98" t="s">
        <v>169</v>
      </c>
      <c r="F117" s="98"/>
      <c r="G117" s="98" t="s">
        <v>76</v>
      </c>
      <c r="H117" s="106">
        <v>2005</v>
      </c>
      <c r="I117" s="273"/>
      <c r="J117" s="273"/>
      <c r="K117" s="273"/>
      <c r="L117" s="273"/>
      <c r="M117" s="273"/>
      <c r="N117" s="106" t="s">
        <v>25</v>
      </c>
      <c r="O117" s="188">
        <v>280000</v>
      </c>
      <c r="P117" s="189"/>
      <c r="Q117" s="125" t="e">
        <f>#REF!</f>
        <v>#REF!</v>
      </c>
      <c r="R117" s="126" t="e">
        <f t="shared" si="22"/>
        <v>#REF!</v>
      </c>
      <c r="S117" s="126" t="e">
        <f t="shared" si="23"/>
        <v>#REF!</v>
      </c>
      <c r="T117" s="127" t="e">
        <f t="shared" si="24"/>
        <v>#REF!</v>
      </c>
      <c r="U117" s="109">
        <f t="shared" si="25"/>
        <v>8</v>
      </c>
      <c r="V117" s="127" t="e">
        <f t="shared" si="26"/>
        <v>#REF!</v>
      </c>
      <c r="W117" s="127">
        <f t="shared" si="27"/>
        <v>9</v>
      </c>
      <c r="X117" s="127" t="e">
        <f t="shared" si="28"/>
        <v>#REF!</v>
      </c>
      <c r="Y117" s="109" t="e">
        <f t="shared" si="29"/>
        <v>#REF!</v>
      </c>
      <c r="Z117" s="109" t="e">
        <f t="shared" si="30"/>
        <v>#REF!</v>
      </c>
      <c r="AA117" s="109" t="e">
        <f t="shared" si="32"/>
        <v>#REF!</v>
      </c>
      <c r="AB117" s="128">
        <f t="shared" si="31"/>
        <v>2005</v>
      </c>
      <c r="AC117" s="129" t="e">
        <f t="shared" si="33"/>
        <v>#REF!</v>
      </c>
    </row>
    <row r="118" spans="1:29" s="89" customFormat="1" ht="18.75" customHeight="1" x14ac:dyDescent="0.15">
      <c r="A118" s="276">
        <v>86</v>
      </c>
      <c r="B118" s="98" t="s">
        <v>793</v>
      </c>
      <c r="C118" s="98" t="s">
        <v>170</v>
      </c>
      <c r="D118" s="106"/>
      <c r="E118" s="98" t="s">
        <v>172</v>
      </c>
      <c r="F118" s="98"/>
      <c r="G118" s="98" t="s">
        <v>83</v>
      </c>
      <c r="H118" s="106">
        <v>2005</v>
      </c>
      <c r="I118" s="273"/>
      <c r="J118" s="273"/>
      <c r="K118" s="273"/>
      <c r="L118" s="273"/>
      <c r="M118" s="273"/>
      <c r="N118" s="106" t="s">
        <v>25</v>
      </c>
      <c r="O118" s="188">
        <v>1125000</v>
      </c>
      <c r="P118" s="189"/>
      <c r="Q118" s="125" t="e">
        <f>#REF!</f>
        <v>#REF!</v>
      </c>
      <c r="R118" s="126" t="e">
        <f t="shared" si="22"/>
        <v>#REF!</v>
      </c>
      <c r="S118" s="126" t="e">
        <f t="shared" si="23"/>
        <v>#REF!</v>
      </c>
      <c r="T118" s="127" t="e">
        <f t="shared" si="24"/>
        <v>#REF!</v>
      </c>
      <c r="U118" s="109">
        <f t="shared" si="25"/>
        <v>8</v>
      </c>
      <c r="V118" s="127" t="e">
        <f t="shared" si="26"/>
        <v>#REF!</v>
      </c>
      <c r="W118" s="127">
        <f t="shared" si="27"/>
        <v>9</v>
      </c>
      <c r="X118" s="127" t="e">
        <f t="shared" si="28"/>
        <v>#REF!</v>
      </c>
      <c r="Y118" s="109" t="e">
        <f t="shared" si="29"/>
        <v>#REF!</v>
      </c>
      <c r="Z118" s="109" t="e">
        <f t="shared" si="30"/>
        <v>#REF!</v>
      </c>
      <c r="AA118" s="109" t="e">
        <f t="shared" si="32"/>
        <v>#REF!</v>
      </c>
      <c r="AB118" s="128">
        <f t="shared" si="31"/>
        <v>2005</v>
      </c>
      <c r="AC118" s="129" t="e">
        <f t="shared" si="33"/>
        <v>#REF!</v>
      </c>
    </row>
    <row r="119" spans="1:29" s="89" customFormat="1" ht="18.75" customHeight="1" thickBot="1" x14ac:dyDescent="0.2">
      <c r="A119" s="276">
        <v>87</v>
      </c>
      <c r="B119" s="169" t="s">
        <v>773</v>
      </c>
      <c r="C119" s="169" t="s">
        <v>116</v>
      </c>
      <c r="D119" s="171"/>
      <c r="E119" s="169" t="s">
        <v>173</v>
      </c>
      <c r="F119" s="169"/>
      <c r="G119" s="169" t="s">
        <v>103</v>
      </c>
      <c r="H119" s="171">
        <v>2005</v>
      </c>
      <c r="I119" s="191"/>
      <c r="J119" s="191"/>
      <c r="K119" s="191"/>
      <c r="L119" s="191"/>
      <c r="M119" s="191"/>
      <c r="N119" s="171" t="s">
        <v>25</v>
      </c>
      <c r="O119" s="202">
        <v>2850000</v>
      </c>
      <c r="P119" s="203"/>
      <c r="Q119" s="125" t="e">
        <f>#REF!</f>
        <v>#REF!</v>
      </c>
      <c r="R119" s="126" t="e">
        <f t="shared" si="22"/>
        <v>#REF!</v>
      </c>
      <c r="S119" s="126" t="e">
        <f t="shared" si="23"/>
        <v>#REF!</v>
      </c>
      <c r="T119" s="127" t="e">
        <f t="shared" si="24"/>
        <v>#REF!</v>
      </c>
      <c r="U119" s="109">
        <f t="shared" si="25"/>
        <v>8</v>
      </c>
      <c r="V119" s="127" t="e">
        <f t="shared" si="26"/>
        <v>#REF!</v>
      </c>
      <c r="W119" s="127">
        <f t="shared" si="27"/>
        <v>9</v>
      </c>
      <c r="X119" s="127" t="e">
        <f t="shared" si="28"/>
        <v>#REF!</v>
      </c>
      <c r="Y119" s="109" t="e">
        <f t="shared" si="29"/>
        <v>#REF!</v>
      </c>
      <c r="Z119" s="109" t="e">
        <f t="shared" si="30"/>
        <v>#REF!</v>
      </c>
      <c r="AA119" s="109" t="e">
        <f t="shared" si="32"/>
        <v>#REF!</v>
      </c>
      <c r="AB119" s="128">
        <f t="shared" si="31"/>
        <v>2005</v>
      </c>
      <c r="AC119" s="129" t="e">
        <f t="shared" si="33"/>
        <v>#REF!</v>
      </c>
    </row>
    <row r="120" spans="1:29" s="89" customFormat="1" ht="29.25" customHeight="1" x14ac:dyDescent="0.15">
      <c r="A120" s="276">
        <v>88</v>
      </c>
      <c r="B120" s="166" t="s">
        <v>796</v>
      </c>
      <c r="C120" s="166" t="s">
        <v>109</v>
      </c>
      <c r="D120" s="167"/>
      <c r="E120" s="166" t="s">
        <v>144</v>
      </c>
      <c r="F120" s="166"/>
      <c r="G120" s="166" t="s">
        <v>99</v>
      </c>
      <c r="H120" s="167">
        <v>2005</v>
      </c>
      <c r="I120" s="199"/>
      <c r="J120" s="199"/>
      <c r="K120" s="199"/>
      <c r="L120" s="199"/>
      <c r="M120" s="199"/>
      <c r="N120" s="167" t="s">
        <v>25</v>
      </c>
      <c r="O120" s="200">
        <v>6892500</v>
      </c>
      <c r="P120" s="201"/>
      <c r="Q120" s="125" t="e">
        <f>#REF!</f>
        <v>#REF!</v>
      </c>
      <c r="R120" s="126" t="e">
        <f t="shared" si="22"/>
        <v>#REF!</v>
      </c>
      <c r="S120" s="126" t="e">
        <f t="shared" si="23"/>
        <v>#REF!</v>
      </c>
      <c r="T120" s="127" t="e">
        <f t="shared" si="24"/>
        <v>#REF!</v>
      </c>
      <c r="U120" s="109">
        <f t="shared" si="25"/>
        <v>8</v>
      </c>
      <c r="V120" s="127" t="e">
        <f t="shared" si="26"/>
        <v>#REF!</v>
      </c>
      <c r="W120" s="127">
        <f t="shared" si="27"/>
        <v>9</v>
      </c>
      <c r="X120" s="127" t="e">
        <f t="shared" si="28"/>
        <v>#REF!</v>
      </c>
      <c r="Y120" s="109" t="e">
        <f t="shared" si="29"/>
        <v>#REF!</v>
      </c>
      <c r="Z120" s="109" t="e">
        <f t="shared" si="30"/>
        <v>#REF!</v>
      </c>
      <c r="AA120" s="109" t="e">
        <f t="shared" si="32"/>
        <v>#REF!</v>
      </c>
      <c r="AB120" s="128">
        <f t="shared" si="31"/>
        <v>2005</v>
      </c>
      <c r="AC120" s="129" t="e">
        <f t="shared" si="33"/>
        <v>#REF!</v>
      </c>
    </row>
    <row r="121" spans="1:29" s="89" customFormat="1" ht="29.25" customHeight="1" x14ac:dyDescent="0.15">
      <c r="A121" s="276">
        <v>89</v>
      </c>
      <c r="B121" s="98" t="s">
        <v>785</v>
      </c>
      <c r="C121" s="98" t="s">
        <v>95</v>
      </c>
      <c r="D121" s="106"/>
      <c r="E121" s="98" t="s">
        <v>89</v>
      </c>
      <c r="F121" s="98"/>
      <c r="G121" s="98" t="s">
        <v>99</v>
      </c>
      <c r="H121" s="106">
        <v>2005</v>
      </c>
      <c r="I121" s="273"/>
      <c r="J121" s="273"/>
      <c r="K121" s="273"/>
      <c r="L121" s="273"/>
      <c r="M121" s="273"/>
      <c r="N121" s="106" t="s">
        <v>25</v>
      </c>
      <c r="O121" s="188">
        <v>1190000</v>
      </c>
      <c r="P121" s="189"/>
      <c r="Q121" s="125" t="e">
        <f>#REF!</f>
        <v>#REF!</v>
      </c>
      <c r="R121" s="126" t="e">
        <f t="shared" si="22"/>
        <v>#REF!</v>
      </c>
      <c r="S121" s="126" t="e">
        <f t="shared" si="23"/>
        <v>#REF!</v>
      </c>
      <c r="T121" s="127" t="e">
        <f t="shared" si="24"/>
        <v>#REF!</v>
      </c>
      <c r="U121" s="109">
        <f t="shared" si="25"/>
        <v>8</v>
      </c>
      <c r="V121" s="127" t="e">
        <f t="shared" si="26"/>
        <v>#REF!</v>
      </c>
      <c r="W121" s="127">
        <f t="shared" si="27"/>
        <v>9</v>
      </c>
      <c r="X121" s="127" t="e">
        <f t="shared" si="28"/>
        <v>#REF!</v>
      </c>
      <c r="Y121" s="109" t="e">
        <f t="shared" si="29"/>
        <v>#REF!</v>
      </c>
      <c r="Z121" s="109" t="e">
        <f t="shared" si="30"/>
        <v>#REF!</v>
      </c>
      <c r="AA121" s="109" t="e">
        <f t="shared" si="32"/>
        <v>#REF!</v>
      </c>
      <c r="AB121" s="128">
        <f t="shared" si="31"/>
        <v>2005</v>
      </c>
      <c r="AC121" s="129" t="e">
        <f t="shared" si="33"/>
        <v>#REF!</v>
      </c>
    </row>
    <row r="122" spans="1:29" s="89" customFormat="1" ht="18.75" customHeight="1" x14ac:dyDescent="0.15">
      <c r="A122" s="276">
        <v>90</v>
      </c>
      <c r="B122" s="98" t="s">
        <v>795</v>
      </c>
      <c r="C122" s="98" t="s">
        <v>176</v>
      </c>
      <c r="D122" s="106"/>
      <c r="E122" s="98" t="s">
        <v>89</v>
      </c>
      <c r="F122" s="98"/>
      <c r="G122" s="98" t="s">
        <v>127</v>
      </c>
      <c r="H122" s="106">
        <v>2005</v>
      </c>
      <c r="I122" s="273"/>
      <c r="J122" s="273"/>
      <c r="K122" s="273"/>
      <c r="L122" s="273"/>
      <c r="M122" s="273"/>
      <c r="N122" s="106" t="s">
        <v>25</v>
      </c>
      <c r="O122" s="188">
        <v>1125000</v>
      </c>
      <c r="P122" s="189"/>
      <c r="Q122" s="125" t="e">
        <f>#REF!</f>
        <v>#REF!</v>
      </c>
      <c r="R122" s="126" t="e">
        <f t="shared" si="22"/>
        <v>#REF!</v>
      </c>
      <c r="S122" s="126" t="e">
        <f t="shared" si="23"/>
        <v>#REF!</v>
      </c>
      <c r="T122" s="127" t="e">
        <f t="shared" si="24"/>
        <v>#REF!</v>
      </c>
      <c r="U122" s="109">
        <f t="shared" si="25"/>
        <v>8</v>
      </c>
      <c r="V122" s="127" t="e">
        <f t="shared" si="26"/>
        <v>#REF!</v>
      </c>
      <c r="W122" s="127">
        <f t="shared" si="27"/>
        <v>9</v>
      </c>
      <c r="X122" s="127" t="e">
        <f t="shared" si="28"/>
        <v>#REF!</v>
      </c>
      <c r="Y122" s="109" t="e">
        <f t="shared" si="29"/>
        <v>#REF!</v>
      </c>
      <c r="Z122" s="109" t="e">
        <f t="shared" si="30"/>
        <v>#REF!</v>
      </c>
      <c r="AA122" s="109" t="e">
        <f t="shared" si="32"/>
        <v>#REF!</v>
      </c>
      <c r="AB122" s="128">
        <f t="shared" si="31"/>
        <v>2005</v>
      </c>
      <c r="AC122" s="129" t="e">
        <f t="shared" si="33"/>
        <v>#REF!</v>
      </c>
    </row>
    <row r="123" spans="1:29" s="89" customFormat="1" ht="18.75" customHeight="1" x14ac:dyDescent="0.15">
      <c r="A123" s="276">
        <v>91</v>
      </c>
      <c r="B123" s="98" t="s">
        <v>785</v>
      </c>
      <c r="C123" s="98" t="s">
        <v>95</v>
      </c>
      <c r="D123" s="106"/>
      <c r="E123" s="98" t="s">
        <v>89</v>
      </c>
      <c r="F123" s="98"/>
      <c r="G123" s="98" t="s">
        <v>178</v>
      </c>
      <c r="H123" s="106">
        <v>2005</v>
      </c>
      <c r="I123" s="273"/>
      <c r="J123" s="273"/>
      <c r="K123" s="273"/>
      <c r="L123" s="273"/>
      <c r="M123" s="273"/>
      <c r="N123" s="106" t="s">
        <v>25</v>
      </c>
      <c r="O123" s="188">
        <v>360000</v>
      </c>
      <c r="P123" s="189"/>
      <c r="Q123" s="125" t="e">
        <f>#REF!</f>
        <v>#REF!</v>
      </c>
      <c r="R123" s="126" t="e">
        <f t="shared" si="22"/>
        <v>#REF!</v>
      </c>
      <c r="S123" s="126" t="e">
        <f t="shared" si="23"/>
        <v>#REF!</v>
      </c>
      <c r="T123" s="127" t="e">
        <f t="shared" si="24"/>
        <v>#REF!</v>
      </c>
      <c r="U123" s="109">
        <f t="shared" si="25"/>
        <v>8</v>
      </c>
      <c r="V123" s="127" t="e">
        <f t="shared" si="26"/>
        <v>#REF!</v>
      </c>
      <c r="W123" s="127">
        <f t="shared" si="27"/>
        <v>9</v>
      </c>
      <c r="X123" s="127" t="e">
        <f t="shared" si="28"/>
        <v>#REF!</v>
      </c>
      <c r="Y123" s="109" t="e">
        <f t="shared" si="29"/>
        <v>#REF!</v>
      </c>
      <c r="Z123" s="109" t="e">
        <f t="shared" si="30"/>
        <v>#REF!</v>
      </c>
      <c r="AA123" s="109" t="e">
        <f t="shared" si="32"/>
        <v>#REF!</v>
      </c>
      <c r="AB123" s="128">
        <f t="shared" si="31"/>
        <v>2005</v>
      </c>
      <c r="AC123" s="129" t="e">
        <f t="shared" si="33"/>
        <v>#REF!</v>
      </c>
    </row>
    <row r="124" spans="1:29" s="89" customFormat="1" ht="18.75" customHeight="1" x14ac:dyDescent="0.15">
      <c r="A124" s="276">
        <v>92</v>
      </c>
      <c r="B124" s="98" t="s">
        <v>785</v>
      </c>
      <c r="C124" s="98" t="s">
        <v>95</v>
      </c>
      <c r="D124" s="106"/>
      <c r="E124" s="98" t="s">
        <v>89</v>
      </c>
      <c r="F124" s="98"/>
      <c r="G124" s="98" t="s">
        <v>103</v>
      </c>
      <c r="H124" s="106">
        <v>2005</v>
      </c>
      <c r="I124" s="273"/>
      <c r="J124" s="273"/>
      <c r="K124" s="273"/>
      <c r="L124" s="273"/>
      <c r="M124" s="273"/>
      <c r="N124" s="106" t="s">
        <v>25</v>
      </c>
      <c r="O124" s="188">
        <v>1912500</v>
      </c>
      <c r="P124" s="189"/>
      <c r="Q124" s="125" t="e">
        <f>#REF!</f>
        <v>#REF!</v>
      </c>
      <c r="R124" s="126" t="e">
        <f t="shared" si="22"/>
        <v>#REF!</v>
      </c>
      <c r="S124" s="126" t="e">
        <f t="shared" si="23"/>
        <v>#REF!</v>
      </c>
      <c r="T124" s="127" t="e">
        <f t="shared" si="24"/>
        <v>#REF!</v>
      </c>
      <c r="U124" s="109">
        <f t="shared" si="25"/>
        <v>8</v>
      </c>
      <c r="V124" s="127" t="e">
        <f t="shared" si="26"/>
        <v>#REF!</v>
      </c>
      <c r="W124" s="127">
        <f t="shared" si="27"/>
        <v>9</v>
      </c>
      <c r="X124" s="127" t="e">
        <f t="shared" si="28"/>
        <v>#REF!</v>
      </c>
      <c r="Y124" s="109" t="e">
        <f t="shared" si="29"/>
        <v>#REF!</v>
      </c>
      <c r="Z124" s="109" t="e">
        <f t="shared" si="30"/>
        <v>#REF!</v>
      </c>
      <c r="AA124" s="109" t="e">
        <f t="shared" si="32"/>
        <v>#REF!</v>
      </c>
      <c r="AB124" s="128">
        <f t="shared" si="31"/>
        <v>2005</v>
      </c>
      <c r="AC124" s="129" t="e">
        <f t="shared" si="33"/>
        <v>#REF!</v>
      </c>
    </row>
    <row r="125" spans="1:29" s="89" customFormat="1" ht="18.75" customHeight="1" x14ac:dyDescent="0.15">
      <c r="A125" s="276">
        <v>93</v>
      </c>
      <c r="B125" s="98" t="s">
        <v>785</v>
      </c>
      <c r="C125" s="98" t="s">
        <v>141</v>
      </c>
      <c r="D125" s="106"/>
      <c r="E125" s="98" t="s">
        <v>179</v>
      </c>
      <c r="F125" s="98"/>
      <c r="G125" s="98" t="s">
        <v>76</v>
      </c>
      <c r="H125" s="106">
        <v>2006</v>
      </c>
      <c r="I125" s="273"/>
      <c r="J125" s="273"/>
      <c r="K125" s="273"/>
      <c r="L125" s="273"/>
      <c r="M125" s="273"/>
      <c r="N125" s="106" t="s">
        <v>25</v>
      </c>
      <c r="O125" s="188">
        <v>4500000</v>
      </c>
      <c r="P125" s="189"/>
      <c r="Q125" s="125" t="e">
        <f>#REF!</f>
        <v>#REF!</v>
      </c>
      <c r="R125" s="126" t="e">
        <f t="shared" si="22"/>
        <v>#REF!</v>
      </c>
      <c r="S125" s="126" t="e">
        <f t="shared" si="23"/>
        <v>#REF!</v>
      </c>
      <c r="T125" s="127" t="e">
        <f t="shared" si="24"/>
        <v>#REF!</v>
      </c>
      <c r="U125" s="109">
        <f t="shared" si="25"/>
        <v>7</v>
      </c>
      <c r="V125" s="127" t="e">
        <f t="shared" si="26"/>
        <v>#REF!</v>
      </c>
      <c r="W125" s="127">
        <f t="shared" si="27"/>
        <v>8</v>
      </c>
      <c r="X125" s="127" t="e">
        <f t="shared" si="28"/>
        <v>#REF!</v>
      </c>
      <c r="Y125" s="109" t="e">
        <f t="shared" si="29"/>
        <v>#REF!</v>
      </c>
      <c r="Z125" s="109" t="e">
        <f t="shared" si="30"/>
        <v>#REF!</v>
      </c>
      <c r="AA125" s="109" t="e">
        <f t="shared" si="32"/>
        <v>#REF!</v>
      </c>
      <c r="AB125" s="128">
        <f t="shared" si="31"/>
        <v>2006</v>
      </c>
      <c r="AC125" s="129" t="e">
        <f t="shared" si="33"/>
        <v>#REF!</v>
      </c>
    </row>
    <row r="126" spans="1:29" s="89" customFormat="1" ht="18.75" customHeight="1" x14ac:dyDescent="0.15">
      <c r="A126" s="276">
        <v>94</v>
      </c>
      <c r="B126" s="98" t="s">
        <v>785</v>
      </c>
      <c r="C126" s="98" t="s">
        <v>141</v>
      </c>
      <c r="D126" s="106"/>
      <c r="E126" s="98" t="s">
        <v>89</v>
      </c>
      <c r="F126" s="98"/>
      <c r="G126" s="98" t="s">
        <v>106</v>
      </c>
      <c r="H126" s="106">
        <v>2006</v>
      </c>
      <c r="I126" s="273"/>
      <c r="J126" s="273"/>
      <c r="K126" s="273"/>
      <c r="L126" s="273"/>
      <c r="M126" s="273"/>
      <c r="N126" s="106" t="s">
        <v>25</v>
      </c>
      <c r="O126" s="188">
        <v>520000</v>
      </c>
      <c r="P126" s="189"/>
      <c r="Q126" s="125" t="e">
        <f>#REF!</f>
        <v>#REF!</v>
      </c>
      <c r="R126" s="126" t="e">
        <f t="shared" si="22"/>
        <v>#REF!</v>
      </c>
      <c r="S126" s="126" t="e">
        <f t="shared" si="23"/>
        <v>#REF!</v>
      </c>
      <c r="T126" s="127" t="e">
        <f t="shared" si="24"/>
        <v>#REF!</v>
      </c>
      <c r="U126" s="109">
        <f t="shared" si="25"/>
        <v>7</v>
      </c>
      <c r="V126" s="127" t="e">
        <f t="shared" si="26"/>
        <v>#REF!</v>
      </c>
      <c r="W126" s="127">
        <f t="shared" si="27"/>
        <v>8</v>
      </c>
      <c r="X126" s="127" t="e">
        <f t="shared" si="28"/>
        <v>#REF!</v>
      </c>
      <c r="Y126" s="109" t="e">
        <f t="shared" si="29"/>
        <v>#REF!</v>
      </c>
      <c r="Z126" s="109" t="e">
        <f t="shared" si="30"/>
        <v>#REF!</v>
      </c>
      <c r="AA126" s="109" t="e">
        <f t="shared" si="32"/>
        <v>#REF!</v>
      </c>
      <c r="AB126" s="128">
        <f t="shared" si="31"/>
        <v>2006</v>
      </c>
      <c r="AC126" s="129" t="e">
        <f t="shared" si="33"/>
        <v>#REF!</v>
      </c>
    </row>
    <row r="127" spans="1:29" s="89" customFormat="1" ht="18.75" customHeight="1" x14ac:dyDescent="0.15">
      <c r="A127" s="276">
        <v>95</v>
      </c>
      <c r="B127" s="98" t="s">
        <v>785</v>
      </c>
      <c r="C127" s="98" t="s">
        <v>141</v>
      </c>
      <c r="D127" s="106"/>
      <c r="E127" s="98" t="s">
        <v>89</v>
      </c>
      <c r="F127" s="98"/>
      <c r="G127" s="98" t="s">
        <v>106</v>
      </c>
      <c r="H127" s="106">
        <v>2006</v>
      </c>
      <c r="I127" s="273"/>
      <c r="J127" s="273"/>
      <c r="K127" s="273"/>
      <c r="L127" s="273"/>
      <c r="M127" s="273"/>
      <c r="N127" s="106" t="s">
        <v>25</v>
      </c>
      <c r="O127" s="188">
        <v>520000</v>
      </c>
      <c r="P127" s="189"/>
      <c r="Q127" s="125" t="e">
        <f>#REF!</f>
        <v>#REF!</v>
      </c>
      <c r="R127" s="126" t="e">
        <f t="shared" si="22"/>
        <v>#REF!</v>
      </c>
      <c r="S127" s="126" t="e">
        <f t="shared" si="23"/>
        <v>#REF!</v>
      </c>
      <c r="T127" s="127" t="e">
        <f t="shared" si="24"/>
        <v>#REF!</v>
      </c>
      <c r="U127" s="109">
        <f t="shared" si="25"/>
        <v>7</v>
      </c>
      <c r="V127" s="127" t="e">
        <f t="shared" si="26"/>
        <v>#REF!</v>
      </c>
      <c r="W127" s="127">
        <f t="shared" si="27"/>
        <v>8</v>
      </c>
      <c r="X127" s="127" t="e">
        <f t="shared" si="28"/>
        <v>#REF!</v>
      </c>
      <c r="Y127" s="109" t="e">
        <f t="shared" si="29"/>
        <v>#REF!</v>
      </c>
      <c r="Z127" s="109" t="e">
        <f t="shared" si="30"/>
        <v>#REF!</v>
      </c>
      <c r="AA127" s="109" t="e">
        <f t="shared" si="32"/>
        <v>#REF!</v>
      </c>
      <c r="AB127" s="128">
        <f t="shared" si="31"/>
        <v>2006</v>
      </c>
      <c r="AC127" s="129" t="e">
        <f t="shared" si="33"/>
        <v>#REF!</v>
      </c>
    </row>
    <row r="128" spans="1:29" s="89" customFormat="1" ht="18.75" customHeight="1" x14ac:dyDescent="0.15">
      <c r="A128" s="276">
        <v>96</v>
      </c>
      <c r="B128" s="98" t="s">
        <v>778</v>
      </c>
      <c r="C128" s="98" t="s">
        <v>135</v>
      </c>
      <c r="D128" s="106"/>
      <c r="E128" s="98" t="s">
        <v>71</v>
      </c>
      <c r="F128" s="98"/>
      <c r="G128" s="98" t="s">
        <v>106</v>
      </c>
      <c r="H128" s="106">
        <v>2006</v>
      </c>
      <c r="I128" s="273"/>
      <c r="J128" s="273"/>
      <c r="K128" s="273"/>
      <c r="L128" s="273"/>
      <c r="M128" s="273"/>
      <c r="N128" s="106" t="s">
        <v>25</v>
      </c>
      <c r="O128" s="188">
        <v>1837500</v>
      </c>
      <c r="P128" s="189"/>
      <c r="Q128" s="125" t="e">
        <f>#REF!</f>
        <v>#REF!</v>
      </c>
      <c r="R128" s="126" t="e">
        <f t="shared" si="22"/>
        <v>#REF!</v>
      </c>
      <c r="S128" s="126" t="e">
        <f t="shared" si="23"/>
        <v>#REF!</v>
      </c>
      <c r="T128" s="127" t="e">
        <f t="shared" si="24"/>
        <v>#REF!</v>
      </c>
      <c r="U128" s="109">
        <f t="shared" si="25"/>
        <v>7</v>
      </c>
      <c r="V128" s="127" t="e">
        <f t="shared" si="26"/>
        <v>#REF!</v>
      </c>
      <c r="W128" s="127">
        <f t="shared" si="27"/>
        <v>8</v>
      </c>
      <c r="X128" s="127" t="e">
        <f t="shared" si="28"/>
        <v>#REF!</v>
      </c>
      <c r="Y128" s="109" t="e">
        <f t="shared" si="29"/>
        <v>#REF!</v>
      </c>
      <c r="Z128" s="109" t="e">
        <f t="shared" si="30"/>
        <v>#REF!</v>
      </c>
      <c r="AA128" s="109" t="e">
        <f t="shared" si="32"/>
        <v>#REF!</v>
      </c>
      <c r="AB128" s="128">
        <f t="shared" si="31"/>
        <v>2006</v>
      </c>
      <c r="AC128" s="129" t="e">
        <f t="shared" si="33"/>
        <v>#REF!</v>
      </c>
    </row>
    <row r="129" spans="1:29" s="89" customFormat="1" ht="18.75" customHeight="1" x14ac:dyDescent="0.15">
      <c r="A129" s="276">
        <v>97</v>
      </c>
      <c r="B129" s="98" t="s">
        <v>794</v>
      </c>
      <c r="C129" s="98" t="s">
        <v>73</v>
      </c>
      <c r="D129" s="106"/>
      <c r="E129" s="98" t="s">
        <v>165</v>
      </c>
      <c r="F129" s="98"/>
      <c r="G129" s="98" t="s">
        <v>106</v>
      </c>
      <c r="H129" s="106">
        <v>2006</v>
      </c>
      <c r="I129" s="273"/>
      <c r="J129" s="273"/>
      <c r="K129" s="273"/>
      <c r="L129" s="273"/>
      <c r="M129" s="273"/>
      <c r="N129" s="106" t="s">
        <v>25</v>
      </c>
      <c r="O129" s="188">
        <v>600000</v>
      </c>
      <c r="P129" s="189"/>
      <c r="Q129" s="125" t="e">
        <f>#REF!</f>
        <v>#REF!</v>
      </c>
      <c r="R129" s="126" t="e">
        <f t="shared" si="22"/>
        <v>#REF!</v>
      </c>
      <c r="S129" s="126" t="e">
        <f t="shared" si="23"/>
        <v>#REF!</v>
      </c>
      <c r="T129" s="127" t="e">
        <f t="shared" si="24"/>
        <v>#REF!</v>
      </c>
      <c r="U129" s="109">
        <f t="shared" si="25"/>
        <v>7</v>
      </c>
      <c r="V129" s="127" t="e">
        <f t="shared" si="26"/>
        <v>#REF!</v>
      </c>
      <c r="W129" s="127">
        <f t="shared" si="27"/>
        <v>8</v>
      </c>
      <c r="X129" s="127" t="e">
        <f t="shared" si="28"/>
        <v>#REF!</v>
      </c>
      <c r="Y129" s="109" t="e">
        <f t="shared" si="29"/>
        <v>#REF!</v>
      </c>
      <c r="Z129" s="109" t="e">
        <f t="shared" si="30"/>
        <v>#REF!</v>
      </c>
      <c r="AA129" s="109" t="e">
        <f t="shared" si="32"/>
        <v>#REF!</v>
      </c>
      <c r="AB129" s="128">
        <f t="shared" si="31"/>
        <v>2006</v>
      </c>
      <c r="AC129" s="129" t="e">
        <f t="shared" si="33"/>
        <v>#REF!</v>
      </c>
    </row>
    <row r="130" spans="1:29" s="89" customFormat="1" ht="18.75" customHeight="1" x14ac:dyDescent="0.15">
      <c r="A130" s="276">
        <v>98</v>
      </c>
      <c r="B130" s="98" t="s">
        <v>796</v>
      </c>
      <c r="C130" s="98" t="s">
        <v>109</v>
      </c>
      <c r="D130" s="106"/>
      <c r="E130" s="98" t="s">
        <v>111</v>
      </c>
      <c r="F130" s="98"/>
      <c r="G130" s="98"/>
      <c r="H130" s="106">
        <v>2006</v>
      </c>
      <c r="I130" s="273"/>
      <c r="J130" s="273"/>
      <c r="K130" s="273"/>
      <c r="L130" s="273"/>
      <c r="M130" s="273"/>
      <c r="N130" s="106" t="s">
        <v>25</v>
      </c>
      <c r="O130" s="188">
        <v>277500</v>
      </c>
      <c r="P130" s="189"/>
      <c r="Q130" s="125" t="e">
        <f>#REF!</f>
        <v>#REF!</v>
      </c>
      <c r="R130" s="126" t="e">
        <f t="shared" si="22"/>
        <v>#REF!</v>
      </c>
      <c r="S130" s="126" t="e">
        <f t="shared" si="23"/>
        <v>#REF!</v>
      </c>
      <c r="T130" s="127" t="e">
        <f t="shared" si="24"/>
        <v>#REF!</v>
      </c>
      <c r="U130" s="109">
        <f t="shared" si="25"/>
        <v>7</v>
      </c>
      <c r="V130" s="127" t="e">
        <f t="shared" si="26"/>
        <v>#REF!</v>
      </c>
      <c r="W130" s="127">
        <f t="shared" si="27"/>
        <v>8</v>
      </c>
      <c r="X130" s="127" t="e">
        <f t="shared" si="28"/>
        <v>#REF!</v>
      </c>
      <c r="Y130" s="109" t="e">
        <f t="shared" si="29"/>
        <v>#REF!</v>
      </c>
      <c r="Z130" s="109" t="e">
        <f t="shared" si="30"/>
        <v>#REF!</v>
      </c>
      <c r="AA130" s="109" t="e">
        <f t="shared" si="32"/>
        <v>#REF!</v>
      </c>
      <c r="AB130" s="128">
        <f t="shared" si="31"/>
        <v>2006</v>
      </c>
      <c r="AC130" s="129" t="e">
        <f t="shared" si="33"/>
        <v>#REF!</v>
      </c>
    </row>
    <row r="131" spans="1:29" s="89" customFormat="1" ht="18.75" customHeight="1" x14ac:dyDescent="0.15">
      <c r="A131" s="276">
        <v>99</v>
      </c>
      <c r="B131" s="98" t="s">
        <v>865</v>
      </c>
      <c r="C131" s="98" t="s">
        <v>131</v>
      </c>
      <c r="D131" s="106"/>
      <c r="E131" s="98" t="s">
        <v>121</v>
      </c>
      <c r="F131" s="98"/>
      <c r="G131" s="98"/>
      <c r="H131" s="106">
        <v>2006</v>
      </c>
      <c r="I131" s="273"/>
      <c r="J131" s="273"/>
      <c r="K131" s="273"/>
      <c r="L131" s="273"/>
      <c r="M131" s="273"/>
      <c r="N131" s="106" t="s">
        <v>25</v>
      </c>
      <c r="O131" s="188">
        <v>93750</v>
      </c>
      <c r="P131" s="189"/>
      <c r="Q131" s="125" t="e">
        <f>#REF!</f>
        <v>#REF!</v>
      </c>
      <c r="R131" s="126" t="e">
        <f t="shared" si="22"/>
        <v>#REF!</v>
      </c>
      <c r="S131" s="126" t="e">
        <f t="shared" si="23"/>
        <v>#REF!</v>
      </c>
      <c r="T131" s="127" t="e">
        <f t="shared" si="24"/>
        <v>#REF!</v>
      </c>
      <c r="U131" s="109">
        <f t="shared" si="25"/>
        <v>7</v>
      </c>
      <c r="V131" s="127" t="e">
        <f t="shared" si="26"/>
        <v>#REF!</v>
      </c>
      <c r="W131" s="127">
        <f t="shared" si="27"/>
        <v>8</v>
      </c>
      <c r="X131" s="127" t="e">
        <f t="shared" si="28"/>
        <v>#REF!</v>
      </c>
      <c r="Y131" s="109" t="e">
        <f t="shared" si="29"/>
        <v>#REF!</v>
      </c>
      <c r="Z131" s="109" t="e">
        <f t="shared" si="30"/>
        <v>#REF!</v>
      </c>
      <c r="AA131" s="109" t="e">
        <f t="shared" si="32"/>
        <v>#REF!</v>
      </c>
      <c r="AB131" s="128">
        <f t="shared" si="31"/>
        <v>2006</v>
      </c>
      <c r="AC131" s="129" t="e">
        <f t="shared" si="33"/>
        <v>#REF!</v>
      </c>
    </row>
    <row r="132" spans="1:29" s="89" customFormat="1" ht="18.75" customHeight="1" x14ac:dyDescent="0.15">
      <c r="A132" s="276">
        <v>100</v>
      </c>
      <c r="B132" s="98" t="s">
        <v>773</v>
      </c>
      <c r="C132" s="98" t="s">
        <v>116</v>
      </c>
      <c r="D132" s="106"/>
      <c r="E132" s="98" t="s">
        <v>165</v>
      </c>
      <c r="F132" s="98"/>
      <c r="G132" s="98"/>
      <c r="H132" s="106">
        <v>2006</v>
      </c>
      <c r="I132" s="273"/>
      <c r="J132" s="273"/>
      <c r="K132" s="273"/>
      <c r="L132" s="273"/>
      <c r="M132" s="273"/>
      <c r="N132" s="106" t="s">
        <v>25</v>
      </c>
      <c r="O132" s="188">
        <v>6150000</v>
      </c>
      <c r="P132" s="189"/>
      <c r="Q132" s="125" t="e">
        <f>#REF!</f>
        <v>#REF!</v>
      </c>
      <c r="R132" s="126" t="e">
        <f t="shared" si="22"/>
        <v>#REF!</v>
      </c>
      <c r="S132" s="126" t="e">
        <f t="shared" si="23"/>
        <v>#REF!</v>
      </c>
      <c r="T132" s="127" t="e">
        <f t="shared" si="24"/>
        <v>#REF!</v>
      </c>
      <c r="U132" s="109">
        <f t="shared" si="25"/>
        <v>7</v>
      </c>
      <c r="V132" s="127" t="e">
        <f t="shared" si="26"/>
        <v>#REF!</v>
      </c>
      <c r="W132" s="127">
        <f t="shared" si="27"/>
        <v>8</v>
      </c>
      <c r="X132" s="127" t="e">
        <f t="shared" si="28"/>
        <v>#REF!</v>
      </c>
      <c r="Y132" s="109" t="e">
        <f t="shared" si="29"/>
        <v>#REF!</v>
      </c>
      <c r="Z132" s="109" t="e">
        <f t="shared" si="30"/>
        <v>#REF!</v>
      </c>
      <c r="AA132" s="109" t="e">
        <f t="shared" si="32"/>
        <v>#REF!</v>
      </c>
      <c r="AB132" s="128">
        <f t="shared" si="31"/>
        <v>2006</v>
      </c>
      <c r="AC132" s="129" t="e">
        <f t="shared" si="33"/>
        <v>#REF!</v>
      </c>
    </row>
    <row r="133" spans="1:29" s="89" customFormat="1" ht="18.75" customHeight="1" x14ac:dyDescent="0.15">
      <c r="A133" s="276">
        <v>101</v>
      </c>
      <c r="B133" s="98" t="s">
        <v>787</v>
      </c>
      <c r="C133" s="98" t="s">
        <v>107</v>
      </c>
      <c r="D133" s="106"/>
      <c r="E133" s="98" t="s">
        <v>156</v>
      </c>
      <c r="F133" s="98"/>
      <c r="G133" s="98"/>
      <c r="H133" s="106">
        <v>2006</v>
      </c>
      <c r="I133" s="273"/>
      <c r="J133" s="273"/>
      <c r="K133" s="273"/>
      <c r="L133" s="273"/>
      <c r="M133" s="273"/>
      <c r="N133" s="106" t="s">
        <v>25</v>
      </c>
      <c r="O133" s="188">
        <v>150000</v>
      </c>
      <c r="P133" s="189"/>
      <c r="Q133" s="125" t="e">
        <f>#REF!</f>
        <v>#REF!</v>
      </c>
      <c r="R133" s="126" t="e">
        <f t="shared" si="22"/>
        <v>#REF!</v>
      </c>
      <c r="S133" s="126" t="e">
        <f t="shared" si="23"/>
        <v>#REF!</v>
      </c>
      <c r="T133" s="127" t="e">
        <f t="shared" si="24"/>
        <v>#REF!</v>
      </c>
      <c r="U133" s="109">
        <f t="shared" si="25"/>
        <v>7</v>
      </c>
      <c r="V133" s="127" t="e">
        <f t="shared" si="26"/>
        <v>#REF!</v>
      </c>
      <c r="W133" s="127">
        <f t="shared" si="27"/>
        <v>8</v>
      </c>
      <c r="X133" s="127" t="e">
        <f t="shared" si="28"/>
        <v>#REF!</v>
      </c>
      <c r="Y133" s="109" t="e">
        <f t="shared" si="29"/>
        <v>#REF!</v>
      </c>
      <c r="Z133" s="109" t="e">
        <f t="shared" si="30"/>
        <v>#REF!</v>
      </c>
      <c r="AA133" s="109" t="e">
        <f t="shared" si="32"/>
        <v>#REF!</v>
      </c>
      <c r="AB133" s="128">
        <f t="shared" si="31"/>
        <v>2006</v>
      </c>
      <c r="AC133" s="129" t="e">
        <f t="shared" si="33"/>
        <v>#REF!</v>
      </c>
    </row>
    <row r="134" spans="1:29" s="89" customFormat="1" ht="18.75" customHeight="1" x14ac:dyDescent="0.15">
      <c r="A134" s="276">
        <v>102</v>
      </c>
      <c r="B134" s="98" t="s">
        <v>778</v>
      </c>
      <c r="C134" s="98" t="s">
        <v>135</v>
      </c>
      <c r="D134" s="106"/>
      <c r="E134" s="98" t="s">
        <v>89</v>
      </c>
      <c r="F134" s="98"/>
      <c r="G134" s="98" t="s">
        <v>106</v>
      </c>
      <c r="H134" s="106">
        <v>2006</v>
      </c>
      <c r="I134" s="273"/>
      <c r="J134" s="273"/>
      <c r="K134" s="273"/>
      <c r="L134" s="273"/>
      <c r="M134" s="273"/>
      <c r="N134" s="106" t="s">
        <v>25</v>
      </c>
      <c r="O134" s="188">
        <v>195000</v>
      </c>
      <c r="P134" s="189"/>
      <c r="Q134" s="125" t="e">
        <f>#REF!</f>
        <v>#REF!</v>
      </c>
      <c r="R134" s="126" t="e">
        <f t="shared" si="22"/>
        <v>#REF!</v>
      </c>
      <c r="S134" s="126" t="e">
        <f t="shared" si="23"/>
        <v>#REF!</v>
      </c>
      <c r="T134" s="127" t="e">
        <f t="shared" si="24"/>
        <v>#REF!</v>
      </c>
      <c r="U134" s="109">
        <f t="shared" si="25"/>
        <v>7</v>
      </c>
      <c r="V134" s="127" t="e">
        <f t="shared" si="26"/>
        <v>#REF!</v>
      </c>
      <c r="W134" s="127">
        <f t="shared" si="27"/>
        <v>8</v>
      </c>
      <c r="X134" s="127" t="e">
        <f t="shared" si="28"/>
        <v>#REF!</v>
      </c>
      <c r="Y134" s="109" t="e">
        <f t="shared" si="29"/>
        <v>#REF!</v>
      </c>
      <c r="Z134" s="109" t="e">
        <f t="shared" si="30"/>
        <v>#REF!</v>
      </c>
      <c r="AA134" s="109" t="e">
        <f t="shared" si="32"/>
        <v>#REF!</v>
      </c>
      <c r="AB134" s="128">
        <f t="shared" si="31"/>
        <v>2006</v>
      </c>
      <c r="AC134" s="129" t="e">
        <f t="shared" si="33"/>
        <v>#REF!</v>
      </c>
    </row>
    <row r="135" spans="1:29" s="89" customFormat="1" ht="18.75" customHeight="1" x14ac:dyDescent="0.15">
      <c r="A135" s="276">
        <v>103</v>
      </c>
      <c r="B135" s="98" t="s">
        <v>775</v>
      </c>
      <c r="C135" s="98" t="s">
        <v>91</v>
      </c>
      <c r="D135" s="106"/>
      <c r="E135" s="98" t="s">
        <v>149</v>
      </c>
      <c r="F135" s="98"/>
      <c r="G135" s="98" t="s">
        <v>180</v>
      </c>
      <c r="H135" s="106">
        <v>2006</v>
      </c>
      <c r="I135" s="273"/>
      <c r="J135" s="273"/>
      <c r="K135" s="273"/>
      <c r="L135" s="273"/>
      <c r="M135" s="273"/>
      <c r="N135" s="106" t="s">
        <v>25</v>
      </c>
      <c r="O135" s="188">
        <v>975000</v>
      </c>
      <c r="P135" s="189"/>
      <c r="Q135" s="125" t="e">
        <f>#REF!</f>
        <v>#REF!</v>
      </c>
      <c r="R135" s="126" t="e">
        <f t="shared" si="22"/>
        <v>#REF!</v>
      </c>
      <c r="S135" s="126" t="e">
        <f t="shared" si="23"/>
        <v>#REF!</v>
      </c>
      <c r="T135" s="127" t="e">
        <f t="shared" si="24"/>
        <v>#REF!</v>
      </c>
      <c r="U135" s="109">
        <f t="shared" si="25"/>
        <v>7</v>
      </c>
      <c r="V135" s="127" t="e">
        <f t="shared" si="26"/>
        <v>#REF!</v>
      </c>
      <c r="W135" s="127">
        <f t="shared" si="27"/>
        <v>8</v>
      </c>
      <c r="X135" s="127" t="e">
        <f t="shared" si="28"/>
        <v>#REF!</v>
      </c>
      <c r="Y135" s="109" t="e">
        <f t="shared" si="29"/>
        <v>#REF!</v>
      </c>
      <c r="Z135" s="109" t="e">
        <f t="shared" si="30"/>
        <v>#REF!</v>
      </c>
      <c r="AA135" s="109" t="e">
        <f t="shared" si="32"/>
        <v>#REF!</v>
      </c>
      <c r="AB135" s="128">
        <f t="shared" si="31"/>
        <v>2006</v>
      </c>
      <c r="AC135" s="129" t="e">
        <f t="shared" si="33"/>
        <v>#REF!</v>
      </c>
    </row>
    <row r="136" spans="1:29" s="89" customFormat="1" ht="18.75" customHeight="1" x14ac:dyDescent="0.15">
      <c r="A136" s="276">
        <v>104</v>
      </c>
      <c r="B136" s="98" t="s">
        <v>772</v>
      </c>
      <c r="C136" s="98" t="s">
        <v>87</v>
      </c>
      <c r="D136" s="106"/>
      <c r="E136" s="98" t="s">
        <v>89</v>
      </c>
      <c r="F136" s="98"/>
      <c r="G136" s="98" t="s">
        <v>83</v>
      </c>
      <c r="H136" s="106">
        <v>2006</v>
      </c>
      <c r="I136" s="273"/>
      <c r="J136" s="273"/>
      <c r="K136" s="273"/>
      <c r="L136" s="273"/>
      <c r="M136" s="273"/>
      <c r="N136" s="106" t="s">
        <v>25</v>
      </c>
      <c r="O136" s="188">
        <v>1300000</v>
      </c>
      <c r="P136" s="189"/>
      <c r="Q136" s="125" t="e">
        <f>#REF!</f>
        <v>#REF!</v>
      </c>
      <c r="R136" s="126" t="e">
        <f t="shared" si="22"/>
        <v>#REF!</v>
      </c>
      <c r="S136" s="126" t="e">
        <f t="shared" si="23"/>
        <v>#REF!</v>
      </c>
      <c r="T136" s="127" t="e">
        <f t="shared" si="24"/>
        <v>#REF!</v>
      </c>
      <c r="U136" s="109">
        <f t="shared" si="25"/>
        <v>7</v>
      </c>
      <c r="V136" s="127" t="e">
        <f t="shared" si="26"/>
        <v>#REF!</v>
      </c>
      <c r="W136" s="127">
        <f t="shared" si="27"/>
        <v>8</v>
      </c>
      <c r="X136" s="127" t="e">
        <f t="shared" si="28"/>
        <v>#REF!</v>
      </c>
      <c r="Y136" s="109" t="e">
        <f t="shared" si="29"/>
        <v>#REF!</v>
      </c>
      <c r="Z136" s="109" t="e">
        <f t="shared" si="30"/>
        <v>#REF!</v>
      </c>
      <c r="AA136" s="109" t="e">
        <f t="shared" si="32"/>
        <v>#REF!</v>
      </c>
      <c r="AB136" s="128">
        <f t="shared" si="31"/>
        <v>2006</v>
      </c>
      <c r="AC136" s="129" t="e">
        <f t="shared" si="33"/>
        <v>#REF!</v>
      </c>
    </row>
    <row r="137" spans="1:29" s="89" customFormat="1" ht="18.75" customHeight="1" x14ac:dyDescent="0.15">
      <c r="A137" s="276">
        <v>105</v>
      </c>
      <c r="B137" s="98" t="s">
        <v>775</v>
      </c>
      <c r="C137" s="98" t="s">
        <v>91</v>
      </c>
      <c r="D137" s="106"/>
      <c r="E137" s="98" t="s">
        <v>102</v>
      </c>
      <c r="F137" s="98"/>
      <c r="G137" s="98" t="s">
        <v>76</v>
      </c>
      <c r="H137" s="106">
        <v>2006</v>
      </c>
      <c r="I137" s="273"/>
      <c r="J137" s="273"/>
      <c r="K137" s="273"/>
      <c r="L137" s="273"/>
      <c r="M137" s="273"/>
      <c r="N137" s="106" t="s">
        <v>25</v>
      </c>
      <c r="O137" s="188">
        <v>975000</v>
      </c>
      <c r="P137" s="189"/>
      <c r="Q137" s="125" t="e">
        <f>#REF!</f>
        <v>#REF!</v>
      </c>
      <c r="R137" s="126" t="e">
        <f t="shared" si="22"/>
        <v>#REF!</v>
      </c>
      <c r="S137" s="126" t="e">
        <f t="shared" si="23"/>
        <v>#REF!</v>
      </c>
      <c r="T137" s="127" t="e">
        <f t="shared" si="24"/>
        <v>#REF!</v>
      </c>
      <c r="U137" s="109">
        <f t="shared" si="25"/>
        <v>7</v>
      </c>
      <c r="V137" s="127" t="e">
        <f t="shared" si="26"/>
        <v>#REF!</v>
      </c>
      <c r="W137" s="127">
        <f t="shared" si="27"/>
        <v>8</v>
      </c>
      <c r="X137" s="127" t="e">
        <f t="shared" si="28"/>
        <v>#REF!</v>
      </c>
      <c r="Y137" s="109" t="e">
        <f t="shared" si="29"/>
        <v>#REF!</v>
      </c>
      <c r="Z137" s="109" t="e">
        <f t="shared" si="30"/>
        <v>#REF!</v>
      </c>
      <c r="AA137" s="109" t="e">
        <f t="shared" si="32"/>
        <v>#REF!</v>
      </c>
      <c r="AB137" s="128">
        <f t="shared" si="31"/>
        <v>2006</v>
      </c>
      <c r="AC137" s="129" t="e">
        <f t="shared" si="33"/>
        <v>#REF!</v>
      </c>
    </row>
    <row r="138" spans="1:29" s="89" customFormat="1" ht="18.75" customHeight="1" x14ac:dyDescent="0.15">
      <c r="A138" s="276">
        <v>106</v>
      </c>
      <c r="B138" s="98" t="s">
        <v>785</v>
      </c>
      <c r="C138" s="98" t="s">
        <v>141</v>
      </c>
      <c r="D138" s="106"/>
      <c r="E138" s="98" t="s">
        <v>89</v>
      </c>
      <c r="F138" s="98"/>
      <c r="G138" s="98" t="s">
        <v>103</v>
      </c>
      <c r="H138" s="106">
        <v>2006</v>
      </c>
      <c r="I138" s="273"/>
      <c r="J138" s="273"/>
      <c r="K138" s="273"/>
      <c r="L138" s="273"/>
      <c r="M138" s="273"/>
      <c r="N138" s="106" t="s">
        <v>25</v>
      </c>
      <c r="O138" s="188">
        <v>487500</v>
      </c>
      <c r="P138" s="189"/>
      <c r="Q138" s="125" t="e">
        <f>#REF!</f>
        <v>#REF!</v>
      </c>
      <c r="R138" s="126" t="e">
        <f t="shared" si="22"/>
        <v>#REF!</v>
      </c>
      <c r="S138" s="126" t="e">
        <f t="shared" si="23"/>
        <v>#REF!</v>
      </c>
      <c r="T138" s="127" t="e">
        <f t="shared" si="24"/>
        <v>#REF!</v>
      </c>
      <c r="U138" s="109">
        <f t="shared" si="25"/>
        <v>7</v>
      </c>
      <c r="V138" s="127" t="e">
        <f t="shared" si="26"/>
        <v>#REF!</v>
      </c>
      <c r="W138" s="127">
        <f t="shared" si="27"/>
        <v>8</v>
      </c>
      <c r="X138" s="127" t="e">
        <f t="shared" si="28"/>
        <v>#REF!</v>
      </c>
      <c r="Y138" s="109" t="e">
        <f t="shared" si="29"/>
        <v>#REF!</v>
      </c>
      <c r="Z138" s="109" t="e">
        <f t="shared" si="30"/>
        <v>#REF!</v>
      </c>
      <c r="AA138" s="109" t="e">
        <f t="shared" si="32"/>
        <v>#REF!</v>
      </c>
      <c r="AB138" s="128">
        <f t="shared" si="31"/>
        <v>2006</v>
      </c>
      <c r="AC138" s="129" t="e">
        <f t="shared" si="33"/>
        <v>#REF!</v>
      </c>
    </row>
    <row r="139" spans="1:29" s="89" customFormat="1" ht="18.75" customHeight="1" x14ac:dyDescent="0.15">
      <c r="A139" s="276">
        <v>107</v>
      </c>
      <c r="B139" s="98" t="s">
        <v>771</v>
      </c>
      <c r="C139" s="98" t="s">
        <v>77</v>
      </c>
      <c r="D139" s="106"/>
      <c r="E139" s="98" t="s">
        <v>79</v>
      </c>
      <c r="F139" s="98"/>
      <c r="G139" s="98" t="s">
        <v>90</v>
      </c>
      <c r="H139" s="106">
        <v>2006</v>
      </c>
      <c r="I139" s="273"/>
      <c r="J139" s="273"/>
      <c r="K139" s="273"/>
      <c r="L139" s="273"/>
      <c r="M139" s="273"/>
      <c r="N139" s="106" t="s">
        <v>25</v>
      </c>
      <c r="O139" s="188">
        <v>2625000</v>
      </c>
      <c r="P139" s="189"/>
      <c r="Q139" s="125" t="e">
        <f>#REF!</f>
        <v>#REF!</v>
      </c>
      <c r="R139" s="126" t="e">
        <f t="shared" si="22"/>
        <v>#REF!</v>
      </c>
      <c r="S139" s="126" t="e">
        <f t="shared" si="23"/>
        <v>#REF!</v>
      </c>
      <c r="T139" s="127" t="e">
        <f t="shared" si="24"/>
        <v>#REF!</v>
      </c>
      <c r="U139" s="109">
        <f t="shared" si="25"/>
        <v>7</v>
      </c>
      <c r="V139" s="127" t="e">
        <f t="shared" si="26"/>
        <v>#REF!</v>
      </c>
      <c r="W139" s="127">
        <f t="shared" si="27"/>
        <v>8</v>
      </c>
      <c r="X139" s="127" t="e">
        <f t="shared" si="28"/>
        <v>#REF!</v>
      </c>
      <c r="Y139" s="109" t="e">
        <f t="shared" si="29"/>
        <v>#REF!</v>
      </c>
      <c r="Z139" s="109" t="e">
        <f t="shared" si="30"/>
        <v>#REF!</v>
      </c>
      <c r="AA139" s="109" t="e">
        <f t="shared" si="32"/>
        <v>#REF!</v>
      </c>
      <c r="AB139" s="128">
        <f t="shared" si="31"/>
        <v>2006</v>
      </c>
      <c r="AC139" s="129" t="e">
        <f t="shared" si="33"/>
        <v>#REF!</v>
      </c>
    </row>
    <row r="140" spans="1:29" s="89" customFormat="1" ht="18.75" customHeight="1" x14ac:dyDescent="0.15">
      <c r="A140" s="276">
        <v>108</v>
      </c>
      <c r="B140" s="98" t="s">
        <v>775</v>
      </c>
      <c r="C140" s="98" t="s">
        <v>91</v>
      </c>
      <c r="D140" s="106"/>
      <c r="E140" s="98" t="s">
        <v>102</v>
      </c>
      <c r="F140" s="98"/>
      <c r="G140" s="98" t="s">
        <v>178</v>
      </c>
      <c r="H140" s="106">
        <v>2006</v>
      </c>
      <c r="I140" s="273"/>
      <c r="J140" s="273"/>
      <c r="K140" s="273"/>
      <c r="L140" s="273"/>
      <c r="M140" s="273"/>
      <c r="N140" s="106" t="s">
        <v>25</v>
      </c>
      <c r="O140" s="188">
        <v>1040000</v>
      </c>
      <c r="P140" s="189"/>
      <c r="Q140" s="125" t="e">
        <f>#REF!</f>
        <v>#REF!</v>
      </c>
      <c r="R140" s="126" t="e">
        <f t="shared" si="22"/>
        <v>#REF!</v>
      </c>
      <c r="S140" s="126" t="e">
        <f t="shared" si="23"/>
        <v>#REF!</v>
      </c>
      <c r="T140" s="127" t="e">
        <f t="shared" si="24"/>
        <v>#REF!</v>
      </c>
      <c r="U140" s="109">
        <f t="shared" si="25"/>
        <v>7</v>
      </c>
      <c r="V140" s="127" t="e">
        <f t="shared" si="26"/>
        <v>#REF!</v>
      </c>
      <c r="W140" s="127">
        <f t="shared" si="27"/>
        <v>8</v>
      </c>
      <c r="X140" s="127" t="e">
        <f t="shared" si="28"/>
        <v>#REF!</v>
      </c>
      <c r="Y140" s="109" t="e">
        <f t="shared" si="29"/>
        <v>#REF!</v>
      </c>
      <c r="Z140" s="109" t="e">
        <f t="shared" si="30"/>
        <v>#REF!</v>
      </c>
      <c r="AA140" s="109" t="e">
        <f t="shared" si="32"/>
        <v>#REF!</v>
      </c>
      <c r="AB140" s="128">
        <f t="shared" si="31"/>
        <v>2006</v>
      </c>
      <c r="AC140" s="129" t="e">
        <f t="shared" si="33"/>
        <v>#REF!</v>
      </c>
    </row>
    <row r="141" spans="1:29" s="89" customFormat="1" ht="18.75" customHeight="1" x14ac:dyDescent="0.15">
      <c r="A141" s="276">
        <v>109</v>
      </c>
      <c r="B141" s="98" t="s">
        <v>771</v>
      </c>
      <c r="C141" s="98" t="s">
        <v>77</v>
      </c>
      <c r="D141" s="106"/>
      <c r="E141" s="98" t="s">
        <v>79</v>
      </c>
      <c r="F141" s="98"/>
      <c r="G141" s="98" t="s">
        <v>130</v>
      </c>
      <c r="H141" s="106">
        <v>2006</v>
      </c>
      <c r="I141" s="273"/>
      <c r="J141" s="273"/>
      <c r="K141" s="273"/>
      <c r="L141" s="273"/>
      <c r="M141" s="273"/>
      <c r="N141" s="106" t="s">
        <v>25</v>
      </c>
      <c r="O141" s="188">
        <v>2625000</v>
      </c>
      <c r="P141" s="189"/>
      <c r="Q141" s="125" t="e">
        <f>#REF!</f>
        <v>#REF!</v>
      </c>
      <c r="R141" s="126" t="e">
        <f t="shared" ref="R141:R200" si="34">VLOOKUP(Q141,kelompok,2,0)</f>
        <v>#REF!</v>
      </c>
      <c r="S141" s="126" t="e">
        <f t="shared" ref="S141:S200" si="35">VLOOKUP(Q141,MASAMANFAAT,4,0)</f>
        <v>#REF!</v>
      </c>
      <c r="T141" s="127" t="e">
        <f t="shared" si="24"/>
        <v>#REF!</v>
      </c>
      <c r="U141" s="109">
        <f t="shared" si="25"/>
        <v>7</v>
      </c>
      <c r="V141" s="127" t="e">
        <f t="shared" si="26"/>
        <v>#REF!</v>
      </c>
      <c r="W141" s="127">
        <f t="shared" si="27"/>
        <v>8</v>
      </c>
      <c r="X141" s="127" t="e">
        <f t="shared" si="28"/>
        <v>#REF!</v>
      </c>
      <c r="Y141" s="109" t="e">
        <f t="shared" si="29"/>
        <v>#REF!</v>
      </c>
      <c r="Z141" s="109" t="e">
        <f t="shared" si="30"/>
        <v>#REF!</v>
      </c>
      <c r="AA141" s="109" t="e">
        <f t="shared" si="32"/>
        <v>#REF!</v>
      </c>
      <c r="AB141" s="128">
        <f t="shared" si="31"/>
        <v>2006</v>
      </c>
      <c r="AC141" s="129" t="e">
        <f t="shared" si="33"/>
        <v>#REF!</v>
      </c>
    </row>
    <row r="142" spans="1:29" s="89" customFormat="1" ht="18.75" customHeight="1" x14ac:dyDescent="0.15">
      <c r="A142" s="276">
        <v>110</v>
      </c>
      <c r="B142" s="98" t="s">
        <v>778</v>
      </c>
      <c r="C142" s="98" t="s">
        <v>135</v>
      </c>
      <c r="D142" s="106"/>
      <c r="E142" s="98" t="s">
        <v>71</v>
      </c>
      <c r="F142" s="98"/>
      <c r="G142" s="98" t="s">
        <v>103</v>
      </c>
      <c r="H142" s="106">
        <v>2006</v>
      </c>
      <c r="I142" s="273"/>
      <c r="J142" s="273"/>
      <c r="K142" s="273"/>
      <c r="L142" s="273"/>
      <c r="M142" s="273"/>
      <c r="N142" s="106" t="s">
        <v>25</v>
      </c>
      <c r="O142" s="188">
        <v>682500</v>
      </c>
      <c r="P142" s="189"/>
      <c r="Q142" s="125" t="e">
        <f>#REF!</f>
        <v>#REF!</v>
      </c>
      <c r="R142" s="126" t="e">
        <f t="shared" si="34"/>
        <v>#REF!</v>
      </c>
      <c r="S142" s="126" t="e">
        <f t="shared" si="35"/>
        <v>#REF!</v>
      </c>
      <c r="T142" s="127" t="e">
        <f t="shared" ref="T142:T201" si="36">(O142-10)/S142</f>
        <v>#REF!</v>
      </c>
      <c r="U142" s="109">
        <f t="shared" ref="U142:U201" si="37">2013-AB142</f>
        <v>7</v>
      </c>
      <c r="V142" s="127" t="e">
        <f t="shared" ref="V142:V201" si="38">IF(U142&gt;S142,O142-10,T142*U142)</f>
        <v>#REF!</v>
      </c>
      <c r="W142" s="127">
        <f t="shared" ref="W142:W201" si="39">2014-AB142</f>
        <v>8</v>
      </c>
      <c r="X142" s="127" t="e">
        <f t="shared" ref="X142:X201" si="40">IF(O142-10=V142,0,T142)</f>
        <v>#REF!</v>
      </c>
      <c r="Y142" s="109" t="e">
        <f t="shared" ref="Y142:Y201" si="41">IF(O142-10=V142+X142,0,T142)</f>
        <v>#REF!</v>
      </c>
      <c r="Z142" s="109" t="e">
        <f t="shared" ref="Z142:Z201" si="42">IF(O142-10=V142+X142,0,T142)</f>
        <v>#REF!</v>
      </c>
      <c r="AA142" s="109" t="e">
        <f t="shared" si="32"/>
        <v>#REF!</v>
      </c>
      <c r="AB142" s="128">
        <f t="shared" ref="AB142:AB201" si="43">H142</f>
        <v>2006</v>
      </c>
      <c r="AC142" s="129" t="e">
        <f t="shared" si="33"/>
        <v>#REF!</v>
      </c>
    </row>
    <row r="143" spans="1:29" s="89" customFormat="1" ht="18.75" customHeight="1" x14ac:dyDescent="0.15">
      <c r="A143" s="276">
        <v>111</v>
      </c>
      <c r="B143" s="98" t="s">
        <v>772</v>
      </c>
      <c r="C143" s="98" t="s">
        <v>87</v>
      </c>
      <c r="D143" s="106"/>
      <c r="E143" s="98" t="s">
        <v>89</v>
      </c>
      <c r="F143" s="98"/>
      <c r="G143" s="98" t="s">
        <v>106</v>
      </c>
      <c r="H143" s="106">
        <v>2006</v>
      </c>
      <c r="I143" s="273"/>
      <c r="J143" s="273"/>
      <c r="K143" s="273"/>
      <c r="L143" s="273"/>
      <c r="M143" s="273"/>
      <c r="N143" s="106" t="s">
        <v>25</v>
      </c>
      <c r="O143" s="188">
        <v>825000</v>
      </c>
      <c r="P143" s="189"/>
      <c r="Q143" s="125" t="e">
        <f>#REF!</f>
        <v>#REF!</v>
      </c>
      <c r="R143" s="126" t="e">
        <f t="shared" si="34"/>
        <v>#REF!</v>
      </c>
      <c r="S143" s="126" t="e">
        <f t="shared" si="35"/>
        <v>#REF!</v>
      </c>
      <c r="T143" s="127" t="e">
        <f t="shared" si="36"/>
        <v>#REF!</v>
      </c>
      <c r="U143" s="109">
        <f t="shared" si="37"/>
        <v>7</v>
      </c>
      <c r="V143" s="127" t="e">
        <f t="shared" si="38"/>
        <v>#REF!</v>
      </c>
      <c r="W143" s="127">
        <f t="shared" si="39"/>
        <v>8</v>
      </c>
      <c r="X143" s="127" t="e">
        <f t="shared" si="40"/>
        <v>#REF!</v>
      </c>
      <c r="Y143" s="109" t="e">
        <f t="shared" si="41"/>
        <v>#REF!</v>
      </c>
      <c r="Z143" s="109" t="e">
        <f t="shared" si="42"/>
        <v>#REF!</v>
      </c>
      <c r="AA143" s="109" t="e">
        <f t="shared" si="32"/>
        <v>#REF!</v>
      </c>
      <c r="AB143" s="128">
        <f t="shared" si="43"/>
        <v>2006</v>
      </c>
      <c r="AC143" s="129" t="e">
        <f t="shared" si="33"/>
        <v>#REF!</v>
      </c>
    </row>
    <row r="144" spans="1:29" s="89" customFormat="1" ht="18.75" customHeight="1" x14ac:dyDescent="0.15">
      <c r="A144" s="276">
        <v>112</v>
      </c>
      <c r="B144" s="98" t="s">
        <v>783</v>
      </c>
      <c r="C144" s="98" t="s">
        <v>138</v>
      </c>
      <c r="D144" s="106"/>
      <c r="E144" s="98" t="s">
        <v>89</v>
      </c>
      <c r="F144" s="98"/>
      <c r="G144" s="98" t="s">
        <v>182</v>
      </c>
      <c r="H144" s="106">
        <v>2006</v>
      </c>
      <c r="I144" s="273"/>
      <c r="J144" s="273"/>
      <c r="K144" s="273"/>
      <c r="L144" s="273"/>
      <c r="M144" s="273"/>
      <c r="N144" s="106" t="s">
        <v>25</v>
      </c>
      <c r="O144" s="188">
        <v>2625000</v>
      </c>
      <c r="P144" s="189"/>
      <c r="Q144" s="125" t="e">
        <f>#REF!</f>
        <v>#REF!</v>
      </c>
      <c r="R144" s="126" t="e">
        <f t="shared" si="34"/>
        <v>#REF!</v>
      </c>
      <c r="S144" s="126" t="e">
        <f t="shared" si="35"/>
        <v>#REF!</v>
      </c>
      <c r="T144" s="127" t="e">
        <f t="shared" si="36"/>
        <v>#REF!</v>
      </c>
      <c r="U144" s="109">
        <f t="shared" si="37"/>
        <v>7</v>
      </c>
      <c r="V144" s="127" t="e">
        <f t="shared" si="38"/>
        <v>#REF!</v>
      </c>
      <c r="W144" s="127">
        <f t="shared" si="39"/>
        <v>8</v>
      </c>
      <c r="X144" s="127" t="e">
        <f t="shared" si="40"/>
        <v>#REF!</v>
      </c>
      <c r="Y144" s="109" t="e">
        <f t="shared" si="41"/>
        <v>#REF!</v>
      </c>
      <c r="Z144" s="109" t="e">
        <f t="shared" si="42"/>
        <v>#REF!</v>
      </c>
      <c r="AA144" s="109" t="e">
        <f t="shared" si="32"/>
        <v>#REF!</v>
      </c>
      <c r="AB144" s="128">
        <f t="shared" si="43"/>
        <v>2006</v>
      </c>
      <c r="AC144" s="129" t="e">
        <f t="shared" si="33"/>
        <v>#REF!</v>
      </c>
    </row>
    <row r="145" spans="1:29" s="89" customFormat="1" ht="18.75" customHeight="1" x14ac:dyDescent="0.15">
      <c r="A145" s="276">
        <v>113</v>
      </c>
      <c r="B145" s="98" t="s">
        <v>771</v>
      </c>
      <c r="C145" s="98" t="s">
        <v>77</v>
      </c>
      <c r="D145" s="106"/>
      <c r="E145" s="98" t="s">
        <v>79</v>
      </c>
      <c r="F145" s="98"/>
      <c r="G145" s="98" t="s">
        <v>90</v>
      </c>
      <c r="H145" s="106">
        <v>2006</v>
      </c>
      <c r="I145" s="273"/>
      <c r="J145" s="273"/>
      <c r="K145" s="273"/>
      <c r="L145" s="273"/>
      <c r="M145" s="273"/>
      <c r="N145" s="106" t="s">
        <v>25</v>
      </c>
      <c r="O145" s="188">
        <v>2625000</v>
      </c>
      <c r="P145" s="189"/>
      <c r="Q145" s="125" t="e">
        <f>#REF!</f>
        <v>#REF!</v>
      </c>
      <c r="R145" s="126" t="e">
        <f t="shared" si="34"/>
        <v>#REF!</v>
      </c>
      <c r="S145" s="126" t="e">
        <f t="shared" si="35"/>
        <v>#REF!</v>
      </c>
      <c r="T145" s="127" t="e">
        <f t="shared" si="36"/>
        <v>#REF!</v>
      </c>
      <c r="U145" s="109">
        <f t="shared" si="37"/>
        <v>7</v>
      </c>
      <c r="V145" s="127" t="e">
        <f t="shared" si="38"/>
        <v>#REF!</v>
      </c>
      <c r="W145" s="127">
        <f t="shared" si="39"/>
        <v>8</v>
      </c>
      <c r="X145" s="127" t="e">
        <f t="shared" si="40"/>
        <v>#REF!</v>
      </c>
      <c r="Y145" s="109" t="e">
        <f t="shared" si="41"/>
        <v>#REF!</v>
      </c>
      <c r="Z145" s="109" t="e">
        <f t="shared" si="42"/>
        <v>#REF!</v>
      </c>
      <c r="AA145" s="109" t="e">
        <f t="shared" si="32"/>
        <v>#REF!</v>
      </c>
      <c r="AB145" s="128">
        <f t="shared" si="43"/>
        <v>2006</v>
      </c>
      <c r="AC145" s="129" t="e">
        <f t="shared" si="33"/>
        <v>#REF!</v>
      </c>
    </row>
    <row r="146" spans="1:29" s="89" customFormat="1" ht="18.75" customHeight="1" x14ac:dyDescent="0.15">
      <c r="A146" s="276">
        <v>114</v>
      </c>
      <c r="B146" s="98" t="s">
        <v>787</v>
      </c>
      <c r="C146" s="98" t="s">
        <v>107</v>
      </c>
      <c r="D146" s="106"/>
      <c r="E146" s="98" t="s">
        <v>156</v>
      </c>
      <c r="F146" s="98"/>
      <c r="G146" s="98" t="s">
        <v>127</v>
      </c>
      <c r="H146" s="106">
        <v>2006</v>
      </c>
      <c r="I146" s="273"/>
      <c r="J146" s="273"/>
      <c r="K146" s="273"/>
      <c r="L146" s="273"/>
      <c r="M146" s="273"/>
      <c r="N146" s="106" t="s">
        <v>25</v>
      </c>
      <c r="O146" s="188">
        <v>487500</v>
      </c>
      <c r="P146" s="189"/>
      <c r="Q146" s="125" t="e">
        <f>#REF!</f>
        <v>#REF!</v>
      </c>
      <c r="R146" s="126" t="e">
        <f t="shared" si="34"/>
        <v>#REF!</v>
      </c>
      <c r="S146" s="126" t="e">
        <f t="shared" si="35"/>
        <v>#REF!</v>
      </c>
      <c r="T146" s="127" t="e">
        <f t="shared" si="36"/>
        <v>#REF!</v>
      </c>
      <c r="U146" s="109">
        <f t="shared" si="37"/>
        <v>7</v>
      </c>
      <c r="V146" s="127" t="e">
        <f t="shared" si="38"/>
        <v>#REF!</v>
      </c>
      <c r="W146" s="127">
        <f t="shared" si="39"/>
        <v>8</v>
      </c>
      <c r="X146" s="127" t="e">
        <f t="shared" si="40"/>
        <v>#REF!</v>
      </c>
      <c r="Y146" s="109" t="e">
        <f t="shared" si="41"/>
        <v>#REF!</v>
      </c>
      <c r="Z146" s="109" t="e">
        <f t="shared" si="42"/>
        <v>#REF!</v>
      </c>
      <c r="AA146" s="109" t="e">
        <f t="shared" si="32"/>
        <v>#REF!</v>
      </c>
      <c r="AB146" s="128">
        <f t="shared" si="43"/>
        <v>2006</v>
      </c>
      <c r="AC146" s="129" t="e">
        <f t="shared" si="33"/>
        <v>#REF!</v>
      </c>
    </row>
    <row r="147" spans="1:29" s="89" customFormat="1" ht="18.75" customHeight="1" x14ac:dyDescent="0.15">
      <c r="A147" s="276">
        <v>115</v>
      </c>
      <c r="B147" s="98" t="s">
        <v>794</v>
      </c>
      <c r="C147" s="98" t="s">
        <v>73</v>
      </c>
      <c r="D147" s="106"/>
      <c r="E147" s="98" t="s">
        <v>183</v>
      </c>
      <c r="F147" s="98"/>
      <c r="G147" s="98" t="s">
        <v>76</v>
      </c>
      <c r="H147" s="106">
        <v>2006</v>
      </c>
      <c r="I147" s="273"/>
      <c r="J147" s="273"/>
      <c r="K147" s="273"/>
      <c r="L147" s="273"/>
      <c r="M147" s="273"/>
      <c r="N147" s="106" t="s">
        <v>25</v>
      </c>
      <c r="O147" s="188">
        <v>750000</v>
      </c>
      <c r="P147" s="189"/>
      <c r="Q147" s="125" t="e">
        <f>#REF!</f>
        <v>#REF!</v>
      </c>
      <c r="R147" s="126" t="e">
        <f t="shared" si="34"/>
        <v>#REF!</v>
      </c>
      <c r="S147" s="126" t="e">
        <f t="shared" si="35"/>
        <v>#REF!</v>
      </c>
      <c r="T147" s="127" t="e">
        <f t="shared" si="36"/>
        <v>#REF!</v>
      </c>
      <c r="U147" s="109">
        <f t="shared" si="37"/>
        <v>7</v>
      </c>
      <c r="V147" s="127" t="e">
        <f t="shared" si="38"/>
        <v>#REF!</v>
      </c>
      <c r="W147" s="127">
        <f t="shared" si="39"/>
        <v>8</v>
      </c>
      <c r="X147" s="127" t="e">
        <f t="shared" si="40"/>
        <v>#REF!</v>
      </c>
      <c r="Y147" s="109" t="e">
        <f t="shared" si="41"/>
        <v>#REF!</v>
      </c>
      <c r="Z147" s="109" t="e">
        <f t="shared" si="42"/>
        <v>#REF!</v>
      </c>
      <c r="AA147" s="109" t="e">
        <f t="shared" si="32"/>
        <v>#REF!</v>
      </c>
      <c r="AB147" s="128">
        <f t="shared" si="43"/>
        <v>2006</v>
      </c>
      <c r="AC147" s="129" t="e">
        <f t="shared" si="33"/>
        <v>#REF!</v>
      </c>
    </row>
    <row r="148" spans="1:29" s="89" customFormat="1" ht="18.75" customHeight="1" x14ac:dyDescent="0.15">
      <c r="A148" s="276">
        <v>116</v>
      </c>
      <c r="B148" s="98" t="s">
        <v>773</v>
      </c>
      <c r="C148" s="98" t="s">
        <v>116</v>
      </c>
      <c r="D148" s="106"/>
      <c r="E148" s="98" t="s">
        <v>183</v>
      </c>
      <c r="F148" s="98"/>
      <c r="G148" s="98" t="s">
        <v>115</v>
      </c>
      <c r="H148" s="106">
        <v>2006</v>
      </c>
      <c r="I148" s="273"/>
      <c r="J148" s="273"/>
      <c r="K148" s="273"/>
      <c r="L148" s="273"/>
      <c r="M148" s="273"/>
      <c r="N148" s="106" t="s">
        <v>25</v>
      </c>
      <c r="O148" s="188">
        <v>7350000</v>
      </c>
      <c r="P148" s="189"/>
      <c r="Q148" s="125" t="e">
        <f>#REF!</f>
        <v>#REF!</v>
      </c>
      <c r="R148" s="126" t="e">
        <f t="shared" si="34"/>
        <v>#REF!</v>
      </c>
      <c r="S148" s="126" t="e">
        <f t="shared" si="35"/>
        <v>#REF!</v>
      </c>
      <c r="T148" s="127" t="e">
        <f t="shared" si="36"/>
        <v>#REF!</v>
      </c>
      <c r="U148" s="109">
        <f t="shared" si="37"/>
        <v>7</v>
      </c>
      <c r="V148" s="127" t="e">
        <f t="shared" si="38"/>
        <v>#REF!</v>
      </c>
      <c r="W148" s="127">
        <f t="shared" si="39"/>
        <v>8</v>
      </c>
      <c r="X148" s="127" t="e">
        <f t="shared" si="40"/>
        <v>#REF!</v>
      </c>
      <c r="Y148" s="109" t="e">
        <f t="shared" si="41"/>
        <v>#REF!</v>
      </c>
      <c r="Z148" s="109" t="e">
        <f t="shared" si="42"/>
        <v>#REF!</v>
      </c>
      <c r="AA148" s="109" t="e">
        <f t="shared" si="32"/>
        <v>#REF!</v>
      </c>
      <c r="AB148" s="128">
        <f t="shared" si="43"/>
        <v>2006</v>
      </c>
      <c r="AC148" s="129" t="e">
        <f t="shared" si="33"/>
        <v>#REF!</v>
      </c>
    </row>
    <row r="149" spans="1:29" s="89" customFormat="1" ht="18.75" customHeight="1" x14ac:dyDescent="0.15">
      <c r="A149" s="276">
        <v>117</v>
      </c>
      <c r="B149" s="98" t="s">
        <v>863</v>
      </c>
      <c r="C149" s="98" t="s">
        <v>184</v>
      </c>
      <c r="D149" s="106"/>
      <c r="E149" s="98" t="s">
        <v>186</v>
      </c>
      <c r="F149" s="98"/>
      <c r="G149" s="98" t="s">
        <v>103</v>
      </c>
      <c r="H149" s="106">
        <v>2006</v>
      </c>
      <c r="I149" s="273"/>
      <c r="J149" s="273"/>
      <c r="K149" s="273"/>
      <c r="L149" s="273"/>
      <c r="M149" s="273"/>
      <c r="N149" s="106" t="s">
        <v>25</v>
      </c>
      <c r="O149" s="188">
        <v>875000</v>
      </c>
      <c r="P149" s="189"/>
      <c r="Q149" s="125" t="e">
        <f>#REF!</f>
        <v>#REF!</v>
      </c>
      <c r="R149" s="126" t="e">
        <f t="shared" si="34"/>
        <v>#REF!</v>
      </c>
      <c r="S149" s="126" t="e">
        <f t="shared" si="35"/>
        <v>#REF!</v>
      </c>
      <c r="T149" s="127" t="e">
        <f t="shared" si="36"/>
        <v>#REF!</v>
      </c>
      <c r="U149" s="109">
        <f t="shared" si="37"/>
        <v>7</v>
      </c>
      <c r="V149" s="127" t="e">
        <f t="shared" si="38"/>
        <v>#REF!</v>
      </c>
      <c r="W149" s="127">
        <f t="shared" si="39"/>
        <v>8</v>
      </c>
      <c r="X149" s="127" t="e">
        <f t="shared" si="40"/>
        <v>#REF!</v>
      </c>
      <c r="Y149" s="109" t="e">
        <f t="shared" si="41"/>
        <v>#REF!</v>
      </c>
      <c r="Z149" s="109" t="e">
        <f t="shared" si="42"/>
        <v>#REF!</v>
      </c>
      <c r="AA149" s="109" t="e">
        <f t="shared" si="32"/>
        <v>#REF!</v>
      </c>
      <c r="AB149" s="128">
        <f t="shared" si="43"/>
        <v>2006</v>
      </c>
      <c r="AC149" s="129" t="e">
        <f t="shared" si="33"/>
        <v>#REF!</v>
      </c>
    </row>
    <row r="150" spans="1:29" s="89" customFormat="1" ht="18.75" customHeight="1" x14ac:dyDescent="0.15">
      <c r="A150" s="276">
        <v>118</v>
      </c>
      <c r="B150" s="98" t="s">
        <v>785</v>
      </c>
      <c r="C150" s="98" t="s">
        <v>95</v>
      </c>
      <c r="D150" s="106"/>
      <c r="E150" s="98" t="s">
        <v>97</v>
      </c>
      <c r="F150" s="98"/>
      <c r="G150" s="98" t="s">
        <v>76</v>
      </c>
      <c r="H150" s="106">
        <v>2006</v>
      </c>
      <c r="I150" s="273"/>
      <c r="J150" s="273"/>
      <c r="K150" s="273"/>
      <c r="L150" s="273"/>
      <c r="M150" s="273"/>
      <c r="N150" s="106" t="s">
        <v>25</v>
      </c>
      <c r="O150" s="188">
        <v>420000</v>
      </c>
      <c r="P150" s="189"/>
      <c r="Q150" s="125" t="e">
        <f>#REF!</f>
        <v>#REF!</v>
      </c>
      <c r="R150" s="126" t="e">
        <f t="shared" si="34"/>
        <v>#REF!</v>
      </c>
      <c r="S150" s="126" t="e">
        <f t="shared" si="35"/>
        <v>#REF!</v>
      </c>
      <c r="T150" s="127" t="e">
        <f t="shared" si="36"/>
        <v>#REF!</v>
      </c>
      <c r="U150" s="109">
        <f t="shared" si="37"/>
        <v>7</v>
      </c>
      <c r="V150" s="127" t="e">
        <f t="shared" si="38"/>
        <v>#REF!</v>
      </c>
      <c r="W150" s="127">
        <f t="shared" si="39"/>
        <v>8</v>
      </c>
      <c r="X150" s="127" t="e">
        <f t="shared" si="40"/>
        <v>#REF!</v>
      </c>
      <c r="Y150" s="109" t="e">
        <f t="shared" si="41"/>
        <v>#REF!</v>
      </c>
      <c r="Z150" s="109" t="e">
        <f t="shared" si="42"/>
        <v>#REF!</v>
      </c>
      <c r="AA150" s="109" t="e">
        <f t="shared" si="32"/>
        <v>#REF!</v>
      </c>
      <c r="AB150" s="128">
        <f t="shared" si="43"/>
        <v>2006</v>
      </c>
      <c r="AC150" s="129" t="e">
        <f t="shared" si="33"/>
        <v>#REF!</v>
      </c>
    </row>
    <row r="151" spans="1:29" s="89" customFormat="1" ht="18.75" customHeight="1" x14ac:dyDescent="0.15">
      <c r="A151" s="276">
        <v>119</v>
      </c>
      <c r="B151" s="98" t="s">
        <v>778</v>
      </c>
      <c r="C151" s="98" t="s">
        <v>69</v>
      </c>
      <c r="D151" s="106"/>
      <c r="E151" s="98" t="s">
        <v>71</v>
      </c>
      <c r="F151" s="98"/>
      <c r="G151" s="98" t="s">
        <v>180</v>
      </c>
      <c r="H151" s="106">
        <v>2006</v>
      </c>
      <c r="I151" s="273"/>
      <c r="J151" s="273"/>
      <c r="K151" s="273"/>
      <c r="L151" s="273"/>
      <c r="M151" s="273"/>
      <c r="N151" s="106" t="s">
        <v>25</v>
      </c>
      <c r="O151" s="188">
        <v>112500</v>
      </c>
      <c r="P151" s="189"/>
      <c r="Q151" s="125" t="e">
        <f>#REF!</f>
        <v>#REF!</v>
      </c>
      <c r="R151" s="126" t="e">
        <f t="shared" si="34"/>
        <v>#REF!</v>
      </c>
      <c r="S151" s="126" t="e">
        <f t="shared" si="35"/>
        <v>#REF!</v>
      </c>
      <c r="T151" s="127" t="e">
        <f t="shared" si="36"/>
        <v>#REF!</v>
      </c>
      <c r="U151" s="109">
        <f t="shared" si="37"/>
        <v>7</v>
      </c>
      <c r="V151" s="127" t="e">
        <f t="shared" si="38"/>
        <v>#REF!</v>
      </c>
      <c r="W151" s="127">
        <f t="shared" si="39"/>
        <v>8</v>
      </c>
      <c r="X151" s="127" t="e">
        <f t="shared" si="40"/>
        <v>#REF!</v>
      </c>
      <c r="Y151" s="109" t="e">
        <f t="shared" si="41"/>
        <v>#REF!</v>
      </c>
      <c r="Z151" s="109" t="e">
        <f t="shared" si="42"/>
        <v>#REF!</v>
      </c>
      <c r="AA151" s="109" t="e">
        <f t="shared" si="32"/>
        <v>#REF!</v>
      </c>
      <c r="AB151" s="128">
        <f t="shared" si="43"/>
        <v>2006</v>
      </c>
      <c r="AC151" s="129" t="e">
        <f t="shared" si="33"/>
        <v>#REF!</v>
      </c>
    </row>
    <row r="152" spans="1:29" s="89" customFormat="1" ht="18.75" customHeight="1" x14ac:dyDescent="0.15">
      <c r="A152" s="276">
        <v>120</v>
      </c>
      <c r="B152" s="98" t="s">
        <v>785</v>
      </c>
      <c r="C152" s="98" t="s">
        <v>141</v>
      </c>
      <c r="D152" s="106"/>
      <c r="E152" s="98" t="s">
        <v>137</v>
      </c>
      <c r="F152" s="98"/>
      <c r="G152" s="98" t="s">
        <v>127</v>
      </c>
      <c r="H152" s="106">
        <v>2006</v>
      </c>
      <c r="I152" s="273"/>
      <c r="J152" s="273"/>
      <c r="K152" s="273"/>
      <c r="L152" s="273"/>
      <c r="M152" s="273"/>
      <c r="N152" s="106" t="s">
        <v>25</v>
      </c>
      <c r="O152" s="188">
        <v>900000</v>
      </c>
      <c r="P152" s="189"/>
      <c r="Q152" s="125" t="e">
        <f>#REF!</f>
        <v>#REF!</v>
      </c>
      <c r="R152" s="126" t="e">
        <f t="shared" si="34"/>
        <v>#REF!</v>
      </c>
      <c r="S152" s="126" t="e">
        <f t="shared" si="35"/>
        <v>#REF!</v>
      </c>
      <c r="T152" s="127" t="e">
        <f t="shared" si="36"/>
        <v>#REF!</v>
      </c>
      <c r="U152" s="109">
        <f t="shared" si="37"/>
        <v>7</v>
      </c>
      <c r="V152" s="127" t="e">
        <f t="shared" si="38"/>
        <v>#REF!</v>
      </c>
      <c r="W152" s="127">
        <f t="shared" si="39"/>
        <v>8</v>
      </c>
      <c r="X152" s="127" t="e">
        <f t="shared" si="40"/>
        <v>#REF!</v>
      </c>
      <c r="Y152" s="109" t="e">
        <f t="shared" si="41"/>
        <v>#REF!</v>
      </c>
      <c r="Z152" s="109" t="e">
        <f t="shared" si="42"/>
        <v>#REF!</v>
      </c>
      <c r="AA152" s="109" t="e">
        <f t="shared" si="32"/>
        <v>#REF!</v>
      </c>
      <c r="AB152" s="128">
        <f t="shared" si="43"/>
        <v>2006</v>
      </c>
      <c r="AC152" s="129" t="e">
        <f t="shared" si="33"/>
        <v>#REF!</v>
      </c>
    </row>
    <row r="153" spans="1:29" s="89" customFormat="1" ht="18.75" customHeight="1" x14ac:dyDescent="0.15">
      <c r="A153" s="276">
        <v>121</v>
      </c>
      <c r="B153" s="98" t="s">
        <v>783</v>
      </c>
      <c r="C153" s="98" t="s">
        <v>138</v>
      </c>
      <c r="D153" s="106"/>
      <c r="E153" s="98" t="s">
        <v>89</v>
      </c>
      <c r="F153" s="98"/>
      <c r="G153" s="98" t="s">
        <v>130</v>
      </c>
      <c r="H153" s="106">
        <v>2006</v>
      </c>
      <c r="I153" s="273"/>
      <c r="J153" s="273"/>
      <c r="K153" s="273"/>
      <c r="L153" s="273"/>
      <c r="M153" s="273"/>
      <c r="N153" s="106" t="s">
        <v>25</v>
      </c>
      <c r="O153" s="188">
        <v>9000000</v>
      </c>
      <c r="P153" s="189"/>
      <c r="Q153" s="125" t="e">
        <f>#REF!</f>
        <v>#REF!</v>
      </c>
      <c r="R153" s="126" t="e">
        <f t="shared" si="34"/>
        <v>#REF!</v>
      </c>
      <c r="S153" s="126" t="e">
        <f t="shared" si="35"/>
        <v>#REF!</v>
      </c>
      <c r="T153" s="127" t="e">
        <f t="shared" si="36"/>
        <v>#REF!</v>
      </c>
      <c r="U153" s="109">
        <f t="shared" si="37"/>
        <v>7</v>
      </c>
      <c r="V153" s="127" t="e">
        <f t="shared" si="38"/>
        <v>#REF!</v>
      </c>
      <c r="W153" s="127">
        <f t="shared" si="39"/>
        <v>8</v>
      </c>
      <c r="X153" s="127" t="e">
        <f t="shared" si="40"/>
        <v>#REF!</v>
      </c>
      <c r="Y153" s="109" t="e">
        <f t="shared" si="41"/>
        <v>#REF!</v>
      </c>
      <c r="Z153" s="109" t="e">
        <f t="shared" si="42"/>
        <v>#REF!</v>
      </c>
      <c r="AA153" s="109" t="e">
        <f t="shared" si="32"/>
        <v>#REF!</v>
      </c>
      <c r="AB153" s="128">
        <f t="shared" si="43"/>
        <v>2006</v>
      </c>
      <c r="AC153" s="129" t="e">
        <f t="shared" si="33"/>
        <v>#REF!</v>
      </c>
    </row>
    <row r="154" spans="1:29" s="89" customFormat="1" ht="18.75" customHeight="1" x14ac:dyDescent="0.15">
      <c r="A154" s="276">
        <v>122</v>
      </c>
      <c r="B154" s="98" t="s">
        <v>863</v>
      </c>
      <c r="C154" s="98" t="s">
        <v>184</v>
      </c>
      <c r="D154" s="106"/>
      <c r="E154" s="98" t="s">
        <v>186</v>
      </c>
      <c r="F154" s="98"/>
      <c r="G154" s="98" t="s">
        <v>76</v>
      </c>
      <c r="H154" s="106">
        <v>2006</v>
      </c>
      <c r="I154" s="273"/>
      <c r="J154" s="273"/>
      <c r="K154" s="273"/>
      <c r="L154" s="273"/>
      <c r="M154" s="273"/>
      <c r="N154" s="106" t="s">
        <v>25</v>
      </c>
      <c r="O154" s="188">
        <v>937500</v>
      </c>
      <c r="P154" s="189"/>
      <c r="Q154" s="125" t="e">
        <f>#REF!</f>
        <v>#REF!</v>
      </c>
      <c r="R154" s="126" t="e">
        <f t="shared" si="34"/>
        <v>#REF!</v>
      </c>
      <c r="S154" s="126" t="e">
        <f t="shared" si="35"/>
        <v>#REF!</v>
      </c>
      <c r="T154" s="127" t="e">
        <f t="shared" si="36"/>
        <v>#REF!</v>
      </c>
      <c r="U154" s="109">
        <f t="shared" si="37"/>
        <v>7</v>
      </c>
      <c r="V154" s="127" t="e">
        <f t="shared" si="38"/>
        <v>#REF!</v>
      </c>
      <c r="W154" s="127">
        <f t="shared" si="39"/>
        <v>8</v>
      </c>
      <c r="X154" s="127" t="e">
        <f t="shared" si="40"/>
        <v>#REF!</v>
      </c>
      <c r="Y154" s="109" t="e">
        <f t="shared" si="41"/>
        <v>#REF!</v>
      </c>
      <c r="Z154" s="109" t="e">
        <f t="shared" si="42"/>
        <v>#REF!</v>
      </c>
      <c r="AA154" s="109" t="e">
        <f t="shared" ref="AA154:AA211" si="44">IF(O154-10=V154+X154+Y154+Z154,0,T154)</f>
        <v>#REF!</v>
      </c>
      <c r="AB154" s="128">
        <f t="shared" si="43"/>
        <v>2006</v>
      </c>
      <c r="AC154" s="129" t="e">
        <f t="shared" si="33"/>
        <v>#REF!</v>
      </c>
    </row>
    <row r="155" spans="1:29" s="89" customFormat="1" ht="18.75" customHeight="1" x14ac:dyDescent="0.15">
      <c r="A155" s="276">
        <v>123</v>
      </c>
      <c r="B155" s="98" t="s">
        <v>775</v>
      </c>
      <c r="C155" s="98" t="s">
        <v>91</v>
      </c>
      <c r="D155" s="106"/>
      <c r="E155" s="98" t="s">
        <v>102</v>
      </c>
      <c r="F155" s="98"/>
      <c r="G155" s="98" t="s">
        <v>90</v>
      </c>
      <c r="H155" s="106">
        <v>2006</v>
      </c>
      <c r="I155" s="273"/>
      <c r="J155" s="273"/>
      <c r="K155" s="273"/>
      <c r="L155" s="273"/>
      <c r="M155" s="273"/>
      <c r="N155" s="106" t="s">
        <v>25</v>
      </c>
      <c r="O155" s="188">
        <v>1040000</v>
      </c>
      <c r="P155" s="189"/>
      <c r="Q155" s="125" t="e">
        <f>#REF!</f>
        <v>#REF!</v>
      </c>
      <c r="R155" s="126" t="e">
        <f t="shared" si="34"/>
        <v>#REF!</v>
      </c>
      <c r="S155" s="126" t="e">
        <f t="shared" si="35"/>
        <v>#REF!</v>
      </c>
      <c r="T155" s="127" t="e">
        <f t="shared" si="36"/>
        <v>#REF!</v>
      </c>
      <c r="U155" s="109">
        <f t="shared" si="37"/>
        <v>7</v>
      </c>
      <c r="V155" s="127" t="e">
        <f t="shared" si="38"/>
        <v>#REF!</v>
      </c>
      <c r="W155" s="127">
        <f t="shared" si="39"/>
        <v>8</v>
      </c>
      <c r="X155" s="127" t="e">
        <f t="shared" si="40"/>
        <v>#REF!</v>
      </c>
      <c r="Y155" s="109" t="e">
        <f t="shared" si="41"/>
        <v>#REF!</v>
      </c>
      <c r="Z155" s="109" t="e">
        <f t="shared" si="42"/>
        <v>#REF!</v>
      </c>
      <c r="AA155" s="109" t="e">
        <f t="shared" si="44"/>
        <v>#REF!</v>
      </c>
      <c r="AB155" s="128">
        <f t="shared" si="43"/>
        <v>2006</v>
      </c>
      <c r="AC155" s="129" t="e">
        <f t="shared" si="33"/>
        <v>#REF!</v>
      </c>
    </row>
    <row r="156" spans="1:29" s="89" customFormat="1" ht="18.75" customHeight="1" x14ac:dyDescent="0.15">
      <c r="A156" s="276">
        <v>124</v>
      </c>
      <c r="B156" s="98" t="s">
        <v>796</v>
      </c>
      <c r="C156" s="98" t="s">
        <v>109</v>
      </c>
      <c r="D156" s="106"/>
      <c r="E156" s="98" t="s">
        <v>111</v>
      </c>
      <c r="F156" s="98"/>
      <c r="G156" s="98" t="s">
        <v>83</v>
      </c>
      <c r="H156" s="106">
        <v>2006</v>
      </c>
      <c r="I156" s="273"/>
      <c r="J156" s="273"/>
      <c r="K156" s="273"/>
      <c r="L156" s="273"/>
      <c r="M156" s="273"/>
      <c r="N156" s="106" t="s">
        <v>25</v>
      </c>
      <c r="O156" s="188">
        <v>262500</v>
      </c>
      <c r="P156" s="189"/>
      <c r="Q156" s="125" t="e">
        <f>#REF!</f>
        <v>#REF!</v>
      </c>
      <c r="R156" s="126" t="e">
        <f t="shared" si="34"/>
        <v>#REF!</v>
      </c>
      <c r="S156" s="126" t="e">
        <f t="shared" si="35"/>
        <v>#REF!</v>
      </c>
      <c r="T156" s="127" t="e">
        <f t="shared" si="36"/>
        <v>#REF!</v>
      </c>
      <c r="U156" s="109">
        <f t="shared" si="37"/>
        <v>7</v>
      </c>
      <c r="V156" s="127" t="e">
        <f t="shared" si="38"/>
        <v>#REF!</v>
      </c>
      <c r="W156" s="127">
        <f t="shared" si="39"/>
        <v>8</v>
      </c>
      <c r="X156" s="127" t="e">
        <f t="shared" si="40"/>
        <v>#REF!</v>
      </c>
      <c r="Y156" s="109" t="e">
        <f t="shared" si="41"/>
        <v>#REF!</v>
      </c>
      <c r="Z156" s="109" t="e">
        <f t="shared" si="42"/>
        <v>#REF!</v>
      </c>
      <c r="AA156" s="109" t="e">
        <f t="shared" si="44"/>
        <v>#REF!</v>
      </c>
      <c r="AB156" s="128">
        <f t="shared" si="43"/>
        <v>2006</v>
      </c>
      <c r="AC156" s="129" t="e">
        <f t="shared" si="33"/>
        <v>#REF!</v>
      </c>
    </row>
    <row r="157" spans="1:29" s="89" customFormat="1" ht="18.75" customHeight="1" x14ac:dyDescent="0.15">
      <c r="A157" s="276">
        <v>125</v>
      </c>
      <c r="B157" s="98" t="s">
        <v>875</v>
      </c>
      <c r="C157" s="98" t="s">
        <v>122</v>
      </c>
      <c r="D157" s="106"/>
      <c r="E157" s="98" t="s">
        <v>89</v>
      </c>
      <c r="F157" s="98"/>
      <c r="G157" s="98" t="s">
        <v>103</v>
      </c>
      <c r="H157" s="106">
        <v>2006</v>
      </c>
      <c r="I157" s="273"/>
      <c r="J157" s="273"/>
      <c r="K157" s="273"/>
      <c r="L157" s="273"/>
      <c r="M157" s="273"/>
      <c r="N157" s="106" t="s">
        <v>25</v>
      </c>
      <c r="O157" s="188">
        <v>1200000</v>
      </c>
      <c r="P157" s="189"/>
      <c r="Q157" s="125" t="e">
        <f>#REF!</f>
        <v>#REF!</v>
      </c>
      <c r="R157" s="126" t="e">
        <f t="shared" si="34"/>
        <v>#REF!</v>
      </c>
      <c r="S157" s="126" t="e">
        <f t="shared" si="35"/>
        <v>#REF!</v>
      </c>
      <c r="T157" s="127" t="e">
        <f t="shared" si="36"/>
        <v>#REF!</v>
      </c>
      <c r="U157" s="109">
        <f t="shared" si="37"/>
        <v>7</v>
      </c>
      <c r="V157" s="127" t="e">
        <f t="shared" si="38"/>
        <v>#REF!</v>
      </c>
      <c r="W157" s="127">
        <f t="shared" si="39"/>
        <v>8</v>
      </c>
      <c r="X157" s="127" t="e">
        <f t="shared" si="40"/>
        <v>#REF!</v>
      </c>
      <c r="Y157" s="109" t="e">
        <f t="shared" si="41"/>
        <v>#REF!</v>
      </c>
      <c r="Z157" s="109" t="e">
        <f t="shared" si="42"/>
        <v>#REF!</v>
      </c>
      <c r="AA157" s="109" t="e">
        <f t="shared" si="44"/>
        <v>#REF!</v>
      </c>
      <c r="AB157" s="128">
        <f t="shared" si="43"/>
        <v>2006</v>
      </c>
      <c r="AC157" s="129" t="e">
        <f t="shared" si="33"/>
        <v>#REF!</v>
      </c>
    </row>
    <row r="158" spans="1:29" s="89" customFormat="1" ht="18.75" customHeight="1" thickBot="1" x14ac:dyDescent="0.2">
      <c r="A158" s="276">
        <v>126</v>
      </c>
      <c r="B158" s="169" t="s">
        <v>778</v>
      </c>
      <c r="C158" s="169" t="s">
        <v>69</v>
      </c>
      <c r="D158" s="171"/>
      <c r="E158" s="169" t="s">
        <v>89</v>
      </c>
      <c r="F158" s="169"/>
      <c r="G158" s="169" t="s">
        <v>76</v>
      </c>
      <c r="H158" s="171">
        <v>2006</v>
      </c>
      <c r="I158" s="191"/>
      <c r="J158" s="191"/>
      <c r="K158" s="191"/>
      <c r="L158" s="191"/>
      <c r="M158" s="191"/>
      <c r="N158" s="171" t="s">
        <v>25</v>
      </c>
      <c r="O158" s="202">
        <v>450000</v>
      </c>
      <c r="P158" s="203"/>
      <c r="Q158" s="125" t="e">
        <f>#REF!</f>
        <v>#REF!</v>
      </c>
      <c r="R158" s="126" t="e">
        <f t="shared" si="34"/>
        <v>#REF!</v>
      </c>
      <c r="S158" s="126" t="e">
        <f t="shared" si="35"/>
        <v>#REF!</v>
      </c>
      <c r="T158" s="127" t="e">
        <f t="shared" si="36"/>
        <v>#REF!</v>
      </c>
      <c r="U158" s="109">
        <f t="shared" si="37"/>
        <v>7</v>
      </c>
      <c r="V158" s="127" t="e">
        <f t="shared" si="38"/>
        <v>#REF!</v>
      </c>
      <c r="W158" s="127">
        <f t="shared" si="39"/>
        <v>8</v>
      </c>
      <c r="X158" s="127" t="e">
        <f t="shared" si="40"/>
        <v>#REF!</v>
      </c>
      <c r="Y158" s="109" t="e">
        <f t="shared" si="41"/>
        <v>#REF!</v>
      </c>
      <c r="Z158" s="109" t="e">
        <f t="shared" si="42"/>
        <v>#REF!</v>
      </c>
      <c r="AA158" s="109" t="e">
        <f t="shared" si="44"/>
        <v>#REF!</v>
      </c>
      <c r="AB158" s="128">
        <f t="shared" si="43"/>
        <v>2006</v>
      </c>
      <c r="AC158" s="129" t="e">
        <f t="shared" si="33"/>
        <v>#REF!</v>
      </c>
    </row>
    <row r="159" spans="1:29" s="89" customFormat="1" ht="18.75" customHeight="1" x14ac:dyDescent="0.15">
      <c r="A159" s="276">
        <v>127</v>
      </c>
      <c r="B159" s="166" t="s">
        <v>772</v>
      </c>
      <c r="C159" s="166" t="s">
        <v>104</v>
      </c>
      <c r="D159" s="167"/>
      <c r="E159" s="166" t="s">
        <v>156</v>
      </c>
      <c r="F159" s="166"/>
      <c r="G159" s="166" t="s">
        <v>130</v>
      </c>
      <c r="H159" s="167">
        <v>2006</v>
      </c>
      <c r="I159" s="199"/>
      <c r="J159" s="199"/>
      <c r="K159" s="199"/>
      <c r="L159" s="199"/>
      <c r="M159" s="199"/>
      <c r="N159" s="167" t="s">
        <v>25</v>
      </c>
      <c r="O159" s="200">
        <v>700000</v>
      </c>
      <c r="P159" s="201"/>
      <c r="Q159" s="125" t="e">
        <f>#REF!</f>
        <v>#REF!</v>
      </c>
      <c r="R159" s="126" t="e">
        <f t="shared" si="34"/>
        <v>#REF!</v>
      </c>
      <c r="S159" s="126" t="e">
        <f t="shared" si="35"/>
        <v>#REF!</v>
      </c>
      <c r="T159" s="127" t="e">
        <f t="shared" si="36"/>
        <v>#REF!</v>
      </c>
      <c r="U159" s="109">
        <f t="shared" si="37"/>
        <v>7</v>
      </c>
      <c r="V159" s="127" t="e">
        <f t="shared" si="38"/>
        <v>#REF!</v>
      </c>
      <c r="W159" s="127">
        <f t="shared" si="39"/>
        <v>8</v>
      </c>
      <c r="X159" s="127" t="e">
        <f t="shared" si="40"/>
        <v>#REF!</v>
      </c>
      <c r="Y159" s="109" t="e">
        <f t="shared" si="41"/>
        <v>#REF!</v>
      </c>
      <c r="Z159" s="109" t="e">
        <f t="shared" si="42"/>
        <v>#REF!</v>
      </c>
      <c r="AA159" s="109" t="e">
        <f t="shared" si="44"/>
        <v>#REF!</v>
      </c>
      <c r="AB159" s="128">
        <f t="shared" si="43"/>
        <v>2006</v>
      </c>
      <c r="AC159" s="129" t="e">
        <f t="shared" si="33"/>
        <v>#REF!</v>
      </c>
    </row>
    <row r="160" spans="1:29" s="89" customFormat="1" ht="18.75" customHeight="1" x14ac:dyDescent="0.15">
      <c r="A160" s="276">
        <v>128</v>
      </c>
      <c r="B160" s="98" t="s">
        <v>876</v>
      </c>
      <c r="C160" s="98" t="s">
        <v>187</v>
      </c>
      <c r="D160" s="106"/>
      <c r="E160" s="98" t="s">
        <v>89</v>
      </c>
      <c r="F160" s="98"/>
      <c r="G160" s="98" t="s">
        <v>90</v>
      </c>
      <c r="H160" s="106">
        <v>2006</v>
      </c>
      <c r="I160" s="273"/>
      <c r="J160" s="273"/>
      <c r="K160" s="273"/>
      <c r="L160" s="273"/>
      <c r="M160" s="273"/>
      <c r="N160" s="106" t="s">
        <v>25</v>
      </c>
      <c r="O160" s="188">
        <v>1750000</v>
      </c>
      <c r="P160" s="189"/>
      <c r="Q160" s="125" t="e">
        <f>#REF!</f>
        <v>#REF!</v>
      </c>
      <c r="R160" s="126" t="e">
        <f t="shared" si="34"/>
        <v>#REF!</v>
      </c>
      <c r="S160" s="126" t="e">
        <f t="shared" si="35"/>
        <v>#REF!</v>
      </c>
      <c r="T160" s="127" t="e">
        <f t="shared" si="36"/>
        <v>#REF!</v>
      </c>
      <c r="U160" s="109">
        <f t="shared" si="37"/>
        <v>7</v>
      </c>
      <c r="V160" s="127" t="e">
        <f t="shared" si="38"/>
        <v>#REF!</v>
      </c>
      <c r="W160" s="127">
        <f t="shared" si="39"/>
        <v>8</v>
      </c>
      <c r="X160" s="127" t="e">
        <f t="shared" si="40"/>
        <v>#REF!</v>
      </c>
      <c r="Y160" s="109" t="e">
        <f t="shared" si="41"/>
        <v>#REF!</v>
      </c>
      <c r="Z160" s="109" t="e">
        <f t="shared" si="42"/>
        <v>#REF!</v>
      </c>
      <c r="AA160" s="109" t="e">
        <f t="shared" si="44"/>
        <v>#REF!</v>
      </c>
      <c r="AB160" s="128">
        <f t="shared" si="43"/>
        <v>2006</v>
      </c>
      <c r="AC160" s="129" t="e">
        <f t="shared" si="33"/>
        <v>#REF!</v>
      </c>
    </row>
    <row r="161" spans="1:29" s="89" customFormat="1" ht="18.75" customHeight="1" x14ac:dyDescent="0.15">
      <c r="A161" s="276">
        <v>129</v>
      </c>
      <c r="B161" s="98" t="s">
        <v>797</v>
      </c>
      <c r="C161" s="98" t="s">
        <v>189</v>
      </c>
      <c r="D161" s="106"/>
      <c r="E161" s="98" t="s">
        <v>89</v>
      </c>
      <c r="F161" s="98"/>
      <c r="G161" s="98" t="s">
        <v>115</v>
      </c>
      <c r="H161" s="106">
        <v>2006</v>
      </c>
      <c r="I161" s="273"/>
      <c r="J161" s="273"/>
      <c r="K161" s="273"/>
      <c r="L161" s="273"/>
      <c r="M161" s="273"/>
      <c r="N161" s="106" t="s">
        <v>25</v>
      </c>
      <c r="O161" s="188">
        <v>700000</v>
      </c>
      <c r="P161" s="189"/>
      <c r="Q161" s="125" t="e">
        <f>#REF!</f>
        <v>#REF!</v>
      </c>
      <c r="R161" s="126" t="e">
        <f t="shared" si="34"/>
        <v>#REF!</v>
      </c>
      <c r="S161" s="126" t="e">
        <f t="shared" si="35"/>
        <v>#REF!</v>
      </c>
      <c r="T161" s="127" t="e">
        <f t="shared" si="36"/>
        <v>#REF!</v>
      </c>
      <c r="U161" s="109">
        <f t="shared" si="37"/>
        <v>7</v>
      </c>
      <c r="V161" s="127" t="e">
        <f t="shared" si="38"/>
        <v>#REF!</v>
      </c>
      <c r="W161" s="127">
        <f t="shared" si="39"/>
        <v>8</v>
      </c>
      <c r="X161" s="127" t="e">
        <f t="shared" si="40"/>
        <v>#REF!</v>
      </c>
      <c r="Y161" s="109" t="e">
        <f t="shared" si="41"/>
        <v>#REF!</v>
      </c>
      <c r="Z161" s="109" t="e">
        <f t="shared" si="42"/>
        <v>#REF!</v>
      </c>
      <c r="AA161" s="109" t="e">
        <f t="shared" si="44"/>
        <v>#REF!</v>
      </c>
      <c r="AB161" s="128">
        <f t="shared" si="43"/>
        <v>2006</v>
      </c>
      <c r="AC161" s="129" t="e">
        <f t="shared" ref="AC161:AC211" si="45">O161-(X161+Y161+V161+Z161+AA161)</f>
        <v>#REF!</v>
      </c>
    </row>
    <row r="162" spans="1:29" s="89" customFormat="1" ht="18.75" customHeight="1" x14ac:dyDescent="0.15">
      <c r="A162" s="276">
        <v>130</v>
      </c>
      <c r="B162" s="98" t="s">
        <v>785</v>
      </c>
      <c r="C162" s="98" t="s">
        <v>141</v>
      </c>
      <c r="D162" s="106"/>
      <c r="E162" s="98" t="s">
        <v>89</v>
      </c>
      <c r="F162" s="98"/>
      <c r="G162" s="98" t="s">
        <v>76</v>
      </c>
      <c r="H162" s="106">
        <v>2006</v>
      </c>
      <c r="I162" s="273"/>
      <c r="J162" s="273"/>
      <c r="K162" s="273"/>
      <c r="L162" s="273"/>
      <c r="M162" s="273"/>
      <c r="N162" s="106" t="s">
        <v>25</v>
      </c>
      <c r="O162" s="188">
        <v>640000</v>
      </c>
      <c r="P162" s="189"/>
      <c r="Q162" s="125" t="e">
        <f>#REF!</f>
        <v>#REF!</v>
      </c>
      <c r="R162" s="126" t="e">
        <f t="shared" si="34"/>
        <v>#REF!</v>
      </c>
      <c r="S162" s="126" t="e">
        <f t="shared" si="35"/>
        <v>#REF!</v>
      </c>
      <c r="T162" s="127" t="e">
        <f t="shared" si="36"/>
        <v>#REF!</v>
      </c>
      <c r="U162" s="109">
        <f t="shared" si="37"/>
        <v>7</v>
      </c>
      <c r="V162" s="127" t="e">
        <f t="shared" si="38"/>
        <v>#REF!</v>
      </c>
      <c r="W162" s="127">
        <f t="shared" si="39"/>
        <v>8</v>
      </c>
      <c r="X162" s="127" t="e">
        <f t="shared" si="40"/>
        <v>#REF!</v>
      </c>
      <c r="Y162" s="109" t="e">
        <f t="shared" si="41"/>
        <v>#REF!</v>
      </c>
      <c r="Z162" s="109" t="e">
        <f t="shared" si="42"/>
        <v>#REF!</v>
      </c>
      <c r="AA162" s="109" t="e">
        <f t="shared" si="44"/>
        <v>#REF!</v>
      </c>
      <c r="AB162" s="128">
        <f t="shared" si="43"/>
        <v>2006</v>
      </c>
      <c r="AC162" s="129" t="e">
        <f t="shared" si="45"/>
        <v>#REF!</v>
      </c>
    </row>
    <row r="163" spans="1:29" s="89" customFormat="1" ht="18.75" customHeight="1" x14ac:dyDescent="0.15">
      <c r="A163" s="276">
        <v>131</v>
      </c>
      <c r="B163" s="98" t="s">
        <v>787</v>
      </c>
      <c r="C163" s="98" t="s">
        <v>107</v>
      </c>
      <c r="D163" s="106"/>
      <c r="E163" s="98" t="s">
        <v>191</v>
      </c>
      <c r="F163" s="98"/>
      <c r="G163" s="98" t="s">
        <v>76</v>
      </c>
      <c r="H163" s="106">
        <v>2006</v>
      </c>
      <c r="I163" s="273"/>
      <c r="J163" s="273"/>
      <c r="K163" s="273"/>
      <c r="L163" s="273"/>
      <c r="M163" s="273"/>
      <c r="N163" s="106" t="s">
        <v>25</v>
      </c>
      <c r="O163" s="188">
        <v>160000</v>
      </c>
      <c r="P163" s="189"/>
      <c r="Q163" s="125" t="e">
        <f>#REF!</f>
        <v>#REF!</v>
      </c>
      <c r="R163" s="126" t="e">
        <f t="shared" si="34"/>
        <v>#REF!</v>
      </c>
      <c r="S163" s="126" t="e">
        <f t="shared" si="35"/>
        <v>#REF!</v>
      </c>
      <c r="T163" s="127" t="e">
        <f t="shared" si="36"/>
        <v>#REF!</v>
      </c>
      <c r="U163" s="109">
        <f t="shared" si="37"/>
        <v>7</v>
      </c>
      <c r="V163" s="127" t="e">
        <f t="shared" si="38"/>
        <v>#REF!</v>
      </c>
      <c r="W163" s="127">
        <f t="shared" si="39"/>
        <v>8</v>
      </c>
      <c r="X163" s="127" t="e">
        <f t="shared" si="40"/>
        <v>#REF!</v>
      </c>
      <c r="Y163" s="109" t="e">
        <f t="shared" si="41"/>
        <v>#REF!</v>
      </c>
      <c r="Z163" s="109" t="e">
        <f t="shared" si="42"/>
        <v>#REF!</v>
      </c>
      <c r="AA163" s="109" t="e">
        <f t="shared" si="44"/>
        <v>#REF!</v>
      </c>
      <c r="AB163" s="128">
        <f t="shared" si="43"/>
        <v>2006</v>
      </c>
      <c r="AC163" s="129" t="e">
        <f t="shared" si="45"/>
        <v>#REF!</v>
      </c>
    </row>
    <row r="164" spans="1:29" s="89" customFormat="1" ht="18.75" customHeight="1" x14ac:dyDescent="0.15">
      <c r="A164" s="276">
        <v>132</v>
      </c>
      <c r="B164" s="98" t="s">
        <v>774</v>
      </c>
      <c r="C164" s="98" t="s">
        <v>192</v>
      </c>
      <c r="D164" s="106"/>
      <c r="E164" s="98" t="s">
        <v>194</v>
      </c>
      <c r="F164" s="98"/>
      <c r="G164" s="98" t="s">
        <v>124</v>
      </c>
      <c r="H164" s="106">
        <v>2006</v>
      </c>
      <c r="I164" s="273"/>
      <c r="J164" s="273"/>
      <c r="K164" s="273"/>
      <c r="L164" s="273"/>
      <c r="M164" s="273"/>
      <c r="N164" s="106" t="s">
        <v>25</v>
      </c>
      <c r="O164" s="188">
        <v>200000</v>
      </c>
      <c r="P164" s="189"/>
      <c r="Q164" s="125" t="e">
        <f>#REF!</f>
        <v>#REF!</v>
      </c>
      <c r="R164" s="126" t="e">
        <f t="shared" si="34"/>
        <v>#REF!</v>
      </c>
      <c r="S164" s="126" t="e">
        <f t="shared" si="35"/>
        <v>#REF!</v>
      </c>
      <c r="T164" s="127" t="e">
        <f t="shared" si="36"/>
        <v>#REF!</v>
      </c>
      <c r="U164" s="109">
        <f t="shared" si="37"/>
        <v>7</v>
      </c>
      <c r="V164" s="127" t="e">
        <f t="shared" si="38"/>
        <v>#REF!</v>
      </c>
      <c r="W164" s="127">
        <f t="shared" si="39"/>
        <v>8</v>
      </c>
      <c r="X164" s="127" t="e">
        <f t="shared" si="40"/>
        <v>#REF!</v>
      </c>
      <c r="Y164" s="109" t="e">
        <f t="shared" si="41"/>
        <v>#REF!</v>
      </c>
      <c r="Z164" s="109" t="e">
        <f t="shared" si="42"/>
        <v>#REF!</v>
      </c>
      <c r="AA164" s="109" t="e">
        <f t="shared" si="44"/>
        <v>#REF!</v>
      </c>
      <c r="AB164" s="128">
        <f t="shared" si="43"/>
        <v>2006</v>
      </c>
      <c r="AC164" s="129" t="e">
        <f t="shared" si="45"/>
        <v>#REF!</v>
      </c>
    </row>
    <row r="165" spans="1:29" s="89" customFormat="1" ht="18.75" customHeight="1" x14ac:dyDescent="0.15">
      <c r="A165" s="276">
        <v>133</v>
      </c>
      <c r="B165" s="98" t="s">
        <v>800</v>
      </c>
      <c r="C165" s="98" t="s">
        <v>195</v>
      </c>
      <c r="D165" s="106"/>
      <c r="E165" s="98" t="s">
        <v>75</v>
      </c>
      <c r="F165" s="98"/>
      <c r="G165" s="98" t="s">
        <v>130</v>
      </c>
      <c r="H165" s="106">
        <v>2006</v>
      </c>
      <c r="I165" s="273"/>
      <c r="J165" s="273"/>
      <c r="K165" s="273"/>
      <c r="L165" s="273"/>
      <c r="M165" s="273"/>
      <c r="N165" s="106" t="s">
        <v>25</v>
      </c>
      <c r="O165" s="188">
        <v>2400000</v>
      </c>
      <c r="P165" s="189"/>
      <c r="Q165" s="125" t="e">
        <f>#REF!</f>
        <v>#REF!</v>
      </c>
      <c r="R165" s="126" t="e">
        <f t="shared" si="34"/>
        <v>#REF!</v>
      </c>
      <c r="S165" s="126" t="e">
        <f t="shared" si="35"/>
        <v>#REF!</v>
      </c>
      <c r="T165" s="127" t="e">
        <f t="shared" si="36"/>
        <v>#REF!</v>
      </c>
      <c r="U165" s="109">
        <f t="shared" si="37"/>
        <v>7</v>
      </c>
      <c r="V165" s="127" t="e">
        <f t="shared" si="38"/>
        <v>#REF!</v>
      </c>
      <c r="W165" s="127">
        <f t="shared" si="39"/>
        <v>8</v>
      </c>
      <c r="X165" s="127" t="e">
        <f t="shared" si="40"/>
        <v>#REF!</v>
      </c>
      <c r="Y165" s="109" t="e">
        <f t="shared" si="41"/>
        <v>#REF!</v>
      </c>
      <c r="Z165" s="109" t="e">
        <f t="shared" si="42"/>
        <v>#REF!</v>
      </c>
      <c r="AA165" s="109" t="e">
        <f t="shared" si="44"/>
        <v>#REF!</v>
      </c>
      <c r="AB165" s="128">
        <f t="shared" si="43"/>
        <v>2006</v>
      </c>
      <c r="AC165" s="129" t="e">
        <f t="shared" si="45"/>
        <v>#REF!</v>
      </c>
    </row>
    <row r="166" spans="1:29" s="89" customFormat="1" ht="18.75" customHeight="1" x14ac:dyDescent="0.15">
      <c r="A166" s="276">
        <v>134</v>
      </c>
      <c r="B166" s="98" t="s">
        <v>783</v>
      </c>
      <c r="C166" s="98" t="s">
        <v>138</v>
      </c>
      <c r="D166" s="106"/>
      <c r="E166" s="98" t="s">
        <v>89</v>
      </c>
      <c r="F166" s="98"/>
      <c r="G166" s="98" t="s">
        <v>76</v>
      </c>
      <c r="H166" s="106">
        <v>2006</v>
      </c>
      <c r="I166" s="273"/>
      <c r="J166" s="273"/>
      <c r="K166" s="273"/>
      <c r="L166" s="273"/>
      <c r="M166" s="273"/>
      <c r="N166" s="106" t="s">
        <v>25</v>
      </c>
      <c r="O166" s="188">
        <v>2800000</v>
      </c>
      <c r="P166" s="189"/>
      <c r="Q166" s="125" t="e">
        <f>#REF!</f>
        <v>#REF!</v>
      </c>
      <c r="R166" s="126" t="e">
        <f t="shared" si="34"/>
        <v>#REF!</v>
      </c>
      <c r="S166" s="126" t="e">
        <f t="shared" si="35"/>
        <v>#REF!</v>
      </c>
      <c r="T166" s="127" t="e">
        <f t="shared" si="36"/>
        <v>#REF!</v>
      </c>
      <c r="U166" s="109">
        <f t="shared" si="37"/>
        <v>7</v>
      </c>
      <c r="V166" s="127" t="e">
        <f t="shared" si="38"/>
        <v>#REF!</v>
      </c>
      <c r="W166" s="127">
        <f t="shared" si="39"/>
        <v>8</v>
      </c>
      <c r="X166" s="127" t="e">
        <f t="shared" si="40"/>
        <v>#REF!</v>
      </c>
      <c r="Y166" s="109" t="e">
        <f t="shared" si="41"/>
        <v>#REF!</v>
      </c>
      <c r="Z166" s="109" t="e">
        <f t="shared" si="42"/>
        <v>#REF!</v>
      </c>
      <c r="AA166" s="109" t="e">
        <f t="shared" si="44"/>
        <v>#REF!</v>
      </c>
      <c r="AB166" s="128">
        <f t="shared" si="43"/>
        <v>2006</v>
      </c>
      <c r="AC166" s="129" t="e">
        <f t="shared" si="45"/>
        <v>#REF!</v>
      </c>
    </row>
    <row r="167" spans="1:29" s="89" customFormat="1" ht="18.75" customHeight="1" x14ac:dyDescent="0.15">
      <c r="A167" s="276">
        <v>135</v>
      </c>
      <c r="B167" s="98" t="s">
        <v>783</v>
      </c>
      <c r="C167" s="98" t="s">
        <v>138</v>
      </c>
      <c r="D167" s="106"/>
      <c r="E167" s="98" t="s">
        <v>89</v>
      </c>
      <c r="F167" s="98"/>
      <c r="G167" s="98" t="s">
        <v>182</v>
      </c>
      <c r="H167" s="106">
        <v>2006</v>
      </c>
      <c r="I167" s="273"/>
      <c r="J167" s="273"/>
      <c r="K167" s="273"/>
      <c r="L167" s="273"/>
      <c r="M167" s="273"/>
      <c r="N167" s="106" t="s">
        <v>25</v>
      </c>
      <c r="O167" s="188">
        <v>2800000</v>
      </c>
      <c r="P167" s="189"/>
      <c r="Q167" s="125" t="e">
        <f>#REF!</f>
        <v>#REF!</v>
      </c>
      <c r="R167" s="126" t="e">
        <f t="shared" si="34"/>
        <v>#REF!</v>
      </c>
      <c r="S167" s="126" t="e">
        <f t="shared" si="35"/>
        <v>#REF!</v>
      </c>
      <c r="T167" s="127" t="e">
        <f t="shared" si="36"/>
        <v>#REF!</v>
      </c>
      <c r="U167" s="109">
        <f t="shared" si="37"/>
        <v>7</v>
      </c>
      <c r="V167" s="127" t="e">
        <f t="shared" si="38"/>
        <v>#REF!</v>
      </c>
      <c r="W167" s="127">
        <f t="shared" si="39"/>
        <v>8</v>
      </c>
      <c r="X167" s="127" t="e">
        <f t="shared" si="40"/>
        <v>#REF!</v>
      </c>
      <c r="Y167" s="109" t="e">
        <f t="shared" si="41"/>
        <v>#REF!</v>
      </c>
      <c r="Z167" s="109" t="e">
        <f t="shared" si="42"/>
        <v>#REF!</v>
      </c>
      <c r="AA167" s="109" t="e">
        <f t="shared" si="44"/>
        <v>#REF!</v>
      </c>
      <c r="AB167" s="128">
        <f t="shared" si="43"/>
        <v>2006</v>
      </c>
      <c r="AC167" s="129" t="e">
        <f t="shared" si="45"/>
        <v>#REF!</v>
      </c>
    </row>
    <row r="168" spans="1:29" s="89" customFormat="1" ht="18.75" customHeight="1" x14ac:dyDescent="0.15">
      <c r="A168" s="276">
        <v>136</v>
      </c>
      <c r="B168" s="98" t="s">
        <v>783</v>
      </c>
      <c r="C168" s="98" t="s">
        <v>138</v>
      </c>
      <c r="D168" s="106"/>
      <c r="E168" s="98" t="s">
        <v>89</v>
      </c>
      <c r="F168" s="98"/>
      <c r="G168" s="98" t="s">
        <v>182</v>
      </c>
      <c r="H168" s="106">
        <v>2006</v>
      </c>
      <c r="I168" s="273"/>
      <c r="J168" s="273"/>
      <c r="K168" s="273"/>
      <c r="L168" s="273"/>
      <c r="M168" s="273"/>
      <c r="N168" s="106" t="s">
        <v>25</v>
      </c>
      <c r="O168" s="188">
        <v>2625000</v>
      </c>
      <c r="P168" s="189"/>
      <c r="Q168" s="125" t="e">
        <f>#REF!</f>
        <v>#REF!</v>
      </c>
      <c r="R168" s="126" t="e">
        <f t="shared" si="34"/>
        <v>#REF!</v>
      </c>
      <c r="S168" s="126" t="e">
        <f t="shared" si="35"/>
        <v>#REF!</v>
      </c>
      <c r="T168" s="127" t="e">
        <f t="shared" si="36"/>
        <v>#REF!</v>
      </c>
      <c r="U168" s="109">
        <f t="shared" si="37"/>
        <v>7</v>
      </c>
      <c r="V168" s="127" t="e">
        <f t="shared" si="38"/>
        <v>#REF!</v>
      </c>
      <c r="W168" s="127">
        <f t="shared" si="39"/>
        <v>8</v>
      </c>
      <c r="X168" s="127" t="e">
        <f t="shared" si="40"/>
        <v>#REF!</v>
      </c>
      <c r="Y168" s="109" t="e">
        <f t="shared" si="41"/>
        <v>#REF!</v>
      </c>
      <c r="Z168" s="109" t="e">
        <f t="shared" si="42"/>
        <v>#REF!</v>
      </c>
      <c r="AA168" s="109" t="e">
        <f t="shared" si="44"/>
        <v>#REF!</v>
      </c>
      <c r="AB168" s="128">
        <f t="shared" si="43"/>
        <v>2006</v>
      </c>
      <c r="AC168" s="129" t="e">
        <f t="shared" si="45"/>
        <v>#REF!</v>
      </c>
    </row>
    <row r="169" spans="1:29" s="89" customFormat="1" ht="18.75" customHeight="1" x14ac:dyDescent="0.15">
      <c r="A169" s="276">
        <v>137</v>
      </c>
      <c r="B169" s="98" t="s">
        <v>778</v>
      </c>
      <c r="C169" s="98" t="s">
        <v>150</v>
      </c>
      <c r="D169" s="106"/>
      <c r="E169" s="98" t="s">
        <v>196</v>
      </c>
      <c r="F169" s="98"/>
      <c r="G169" s="98" t="s">
        <v>106</v>
      </c>
      <c r="H169" s="106">
        <v>2006</v>
      </c>
      <c r="I169" s="273"/>
      <c r="J169" s="273"/>
      <c r="K169" s="273"/>
      <c r="L169" s="273"/>
      <c r="M169" s="273"/>
      <c r="N169" s="106" t="s">
        <v>25</v>
      </c>
      <c r="O169" s="188">
        <v>360000</v>
      </c>
      <c r="P169" s="189"/>
      <c r="Q169" s="125" t="e">
        <f>#REF!</f>
        <v>#REF!</v>
      </c>
      <c r="R169" s="126" t="e">
        <f t="shared" si="34"/>
        <v>#REF!</v>
      </c>
      <c r="S169" s="126" t="e">
        <f t="shared" si="35"/>
        <v>#REF!</v>
      </c>
      <c r="T169" s="127" t="e">
        <f t="shared" si="36"/>
        <v>#REF!</v>
      </c>
      <c r="U169" s="109">
        <f t="shared" si="37"/>
        <v>7</v>
      </c>
      <c r="V169" s="127" t="e">
        <f t="shared" si="38"/>
        <v>#REF!</v>
      </c>
      <c r="W169" s="127">
        <f t="shared" si="39"/>
        <v>8</v>
      </c>
      <c r="X169" s="127" t="e">
        <f t="shared" si="40"/>
        <v>#REF!</v>
      </c>
      <c r="Y169" s="109" t="e">
        <f t="shared" si="41"/>
        <v>#REF!</v>
      </c>
      <c r="Z169" s="109" t="e">
        <f t="shared" si="42"/>
        <v>#REF!</v>
      </c>
      <c r="AA169" s="109" t="e">
        <f t="shared" si="44"/>
        <v>#REF!</v>
      </c>
      <c r="AB169" s="128">
        <f t="shared" si="43"/>
        <v>2006</v>
      </c>
      <c r="AC169" s="129" t="e">
        <f t="shared" si="45"/>
        <v>#REF!</v>
      </c>
    </row>
    <row r="170" spans="1:29" s="89" customFormat="1" ht="18.75" customHeight="1" x14ac:dyDescent="0.15">
      <c r="A170" s="276">
        <v>138</v>
      </c>
      <c r="B170" s="98" t="s">
        <v>782</v>
      </c>
      <c r="C170" s="98" t="s">
        <v>113</v>
      </c>
      <c r="D170" s="106"/>
      <c r="E170" s="98" t="s">
        <v>197</v>
      </c>
      <c r="F170" s="98"/>
      <c r="G170" s="98" t="s">
        <v>178</v>
      </c>
      <c r="H170" s="106">
        <v>2006</v>
      </c>
      <c r="I170" s="273"/>
      <c r="J170" s="273"/>
      <c r="K170" s="273"/>
      <c r="L170" s="273"/>
      <c r="M170" s="273"/>
      <c r="N170" s="106" t="s">
        <v>25</v>
      </c>
      <c r="O170" s="188">
        <v>800000</v>
      </c>
      <c r="P170" s="189"/>
      <c r="Q170" s="125" t="e">
        <f>#REF!</f>
        <v>#REF!</v>
      </c>
      <c r="R170" s="126" t="e">
        <f t="shared" si="34"/>
        <v>#REF!</v>
      </c>
      <c r="S170" s="126" t="e">
        <f t="shared" si="35"/>
        <v>#REF!</v>
      </c>
      <c r="T170" s="127" t="e">
        <f t="shared" si="36"/>
        <v>#REF!</v>
      </c>
      <c r="U170" s="109">
        <f t="shared" si="37"/>
        <v>7</v>
      </c>
      <c r="V170" s="127" t="e">
        <f t="shared" si="38"/>
        <v>#REF!</v>
      </c>
      <c r="W170" s="127">
        <f t="shared" si="39"/>
        <v>8</v>
      </c>
      <c r="X170" s="127" t="e">
        <f t="shared" si="40"/>
        <v>#REF!</v>
      </c>
      <c r="Y170" s="109" t="e">
        <f t="shared" si="41"/>
        <v>#REF!</v>
      </c>
      <c r="Z170" s="109" t="e">
        <f t="shared" si="42"/>
        <v>#REF!</v>
      </c>
      <c r="AA170" s="109" t="e">
        <f t="shared" si="44"/>
        <v>#REF!</v>
      </c>
      <c r="AB170" s="128">
        <f t="shared" si="43"/>
        <v>2006</v>
      </c>
      <c r="AC170" s="129" t="e">
        <f t="shared" si="45"/>
        <v>#REF!</v>
      </c>
    </row>
    <row r="171" spans="1:29" s="89" customFormat="1" ht="18.75" customHeight="1" x14ac:dyDescent="0.15">
      <c r="A171" s="276">
        <v>139</v>
      </c>
      <c r="B171" s="98" t="s">
        <v>773</v>
      </c>
      <c r="C171" s="98" t="s">
        <v>116</v>
      </c>
      <c r="D171" s="106"/>
      <c r="E171" s="98" t="s">
        <v>173</v>
      </c>
      <c r="F171" s="98"/>
      <c r="G171" s="98" t="s">
        <v>106</v>
      </c>
      <c r="H171" s="106">
        <v>2006</v>
      </c>
      <c r="I171" s="273"/>
      <c r="J171" s="273"/>
      <c r="K171" s="273"/>
      <c r="L171" s="273"/>
      <c r="M171" s="273"/>
      <c r="N171" s="106" t="s">
        <v>25</v>
      </c>
      <c r="O171" s="188">
        <v>1600000</v>
      </c>
      <c r="P171" s="189"/>
      <c r="Q171" s="125" t="e">
        <f>#REF!</f>
        <v>#REF!</v>
      </c>
      <c r="R171" s="126" t="e">
        <f t="shared" si="34"/>
        <v>#REF!</v>
      </c>
      <c r="S171" s="126" t="e">
        <f t="shared" si="35"/>
        <v>#REF!</v>
      </c>
      <c r="T171" s="127" t="e">
        <f t="shared" si="36"/>
        <v>#REF!</v>
      </c>
      <c r="U171" s="109">
        <f t="shared" si="37"/>
        <v>7</v>
      </c>
      <c r="V171" s="127" t="e">
        <f t="shared" si="38"/>
        <v>#REF!</v>
      </c>
      <c r="W171" s="127">
        <f t="shared" si="39"/>
        <v>8</v>
      </c>
      <c r="X171" s="127" t="e">
        <f t="shared" si="40"/>
        <v>#REF!</v>
      </c>
      <c r="Y171" s="109" t="e">
        <f t="shared" si="41"/>
        <v>#REF!</v>
      </c>
      <c r="Z171" s="109" t="e">
        <f t="shared" si="42"/>
        <v>#REF!</v>
      </c>
      <c r="AA171" s="109" t="e">
        <f t="shared" si="44"/>
        <v>#REF!</v>
      </c>
      <c r="AB171" s="128">
        <f t="shared" si="43"/>
        <v>2006</v>
      </c>
      <c r="AC171" s="129" t="e">
        <f t="shared" si="45"/>
        <v>#REF!</v>
      </c>
    </row>
    <row r="172" spans="1:29" s="89" customFormat="1" ht="18.75" customHeight="1" x14ac:dyDescent="0.15">
      <c r="A172" s="276">
        <v>140</v>
      </c>
      <c r="B172" s="98" t="s">
        <v>781</v>
      </c>
      <c r="C172" s="98" t="s">
        <v>199</v>
      </c>
      <c r="D172" s="106"/>
      <c r="E172" s="98" t="s">
        <v>201</v>
      </c>
      <c r="F172" s="98"/>
      <c r="G172" s="98" t="s">
        <v>76</v>
      </c>
      <c r="H172" s="106">
        <v>2006</v>
      </c>
      <c r="I172" s="273"/>
      <c r="J172" s="273"/>
      <c r="K172" s="273"/>
      <c r="L172" s="273"/>
      <c r="M172" s="273"/>
      <c r="N172" s="106" t="s">
        <v>25</v>
      </c>
      <c r="O172" s="188">
        <v>1400000</v>
      </c>
      <c r="P172" s="189"/>
      <c r="Q172" s="125" t="e">
        <f>#REF!</f>
        <v>#REF!</v>
      </c>
      <c r="R172" s="126" t="e">
        <f t="shared" si="34"/>
        <v>#REF!</v>
      </c>
      <c r="S172" s="126" t="e">
        <f t="shared" si="35"/>
        <v>#REF!</v>
      </c>
      <c r="T172" s="127" t="e">
        <f t="shared" si="36"/>
        <v>#REF!</v>
      </c>
      <c r="U172" s="109">
        <f t="shared" si="37"/>
        <v>7</v>
      </c>
      <c r="V172" s="127" t="e">
        <f t="shared" si="38"/>
        <v>#REF!</v>
      </c>
      <c r="W172" s="127">
        <f t="shared" si="39"/>
        <v>8</v>
      </c>
      <c r="X172" s="127" t="e">
        <f t="shared" si="40"/>
        <v>#REF!</v>
      </c>
      <c r="Y172" s="109" t="e">
        <f t="shared" si="41"/>
        <v>#REF!</v>
      </c>
      <c r="Z172" s="109" t="e">
        <f t="shared" si="42"/>
        <v>#REF!</v>
      </c>
      <c r="AA172" s="109" t="e">
        <f t="shared" si="44"/>
        <v>#REF!</v>
      </c>
      <c r="AB172" s="128">
        <f t="shared" si="43"/>
        <v>2006</v>
      </c>
      <c r="AC172" s="129" t="e">
        <f t="shared" si="45"/>
        <v>#REF!</v>
      </c>
    </row>
    <row r="173" spans="1:29" s="89" customFormat="1" ht="30.75" customHeight="1" x14ac:dyDescent="0.15">
      <c r="A173" s="276">
        <v>141</v>
      </c>
      <c r="B173" s="98" t="s">
        <v>203</v>
      </c>
      <c r="C173" s="98" t="s">
        <v>202</v>
      </c>
      <c r="D173" s="106"/>
      <c r="E173" s="182" t="s">
        <v>205</v>
      </c>
      <c r="F173" s="98"/>
      <c r="G173" s="98" t="s">
        <v>83</v>
      </c>
      <c r="H173" s="106">
        <v>2007</v>
      </c>
      <c r="I173" s="273"/>
      <c r="J173" s="273"/>
      <c r="K173" s="273"/>
      <c r="L173" s="273"/>
      <c r="M173" s="273"/>
      <c r="N173" s="106" t="s">
        <v>25</v>
      </c>
      <c r="O173" s="188">
        <v>24200000</v>
      </c>
      <c r="P173" s="189"/>
      <c r="Q173" s="125" t="e">
        <f>#REF!</f>
        <v>#REF!</v>
      </c>
      <c r="R173" s="126" t="e">
        <f t="shared" si="34"/>
        <v>#REF!</v>
      </c>
      <c r="S173" s="126" t="e">
        <f t="shared" si="35"/>
        <v>#REF!</v>
      </c>
      <c r="T173" s="127" t="e">
        <f t="shared" si="36"/>
        <v>#REF!</v>
      </c>
      <c r="U173" s="109">
        <f t="shared" si="37"/>
        <v>6</v>
      </c>
      <c r="V173" s="127" t="e">
        <f t="shared" si="38"/>
        <v>#REF!</v>
      </c>
      <c r="W173" s="127">
        <f t="shared" si="39"/>
        <v>7</v>
      </c>
      <c r="X173" s="127" t="e">
        <f t="shared" si="40"/>
        <v>#REF!</v>
      </c>
      <c r="Y173" s="109" t="e">
        <f t="shared" si="41"/>
        <v>#REF!</v>
      </c>
      <c r="Z173" s="109" t="e">
        <f t="shared" si="42"/>
        <v>#REF!</v>
      </c>
      <c r="AA173" s="109" t="e">
        <f t="shared" si="44"/>
        <v>#REF!</v>
      </c>
      <c r="AB173" s="128">
        <f t="shared" si="43"/>
        <v>2007</v>
      </c>
      <c r="AC173" s="129" t="e">
        <f t="shared" si="45"/>
        <v>#REF!</v>
      </c>
    </row>
    <row r="174" spans="1:29" s="89" customFormat="1" ht="18" customHeight="1" x14ac:dyDescent="0.15">
      <c r="A174" s="276">
        <v>142</v>
      </c>
      <c r="B174" s="98" t="s">
        <v>793</v>
      </c>
      <c r="C174" s="98" t="s">
        <v>206</v>
      </c>
      <c r="D174" s="106"/>
      <c r="E174" s="182" t="s">
        <v>208</v>
      </c>
      <c r="F174" s="98"/>
      <c r="G174" s="98" t="s">
        <v>209</v>
      </c>
      <c r="H174" s="106">
        <v>2007</v>
      </c>
      <c r="I174" s="273"/>
      <c r="J174" s="273"/>
      <c r="K174" s="273"/>
      <c r="L174" s="273"/>
      <c r="M174" s="273"/>
      <c r="N174" s="106" t="s">
        <v>25</v>
      </c>
      <c r="O174" s="188">
        <v>7854000</v>
      </c>
      <c r="P174" s="189"/>
      <c r="Q174" s="125" t="e">
        <f>#REF!</f>
        <v>#REF!</v>
      </c>
      <c r="R174" s="126" t="e">
        <f t="shared" si="34"/>
        <v>#REF!</v>
      </c>
      <c r="S174" s="126" t="e">
        <f t="shared" si="35"/>
        <v>#REF!</v>
      </c>
      <c r="T174" s="127" t="e">
        <f t="shared" si="36"/>
        <v>#REF!</v>
      </c>
      <c r="U174" s="109">
        <f t="shared" si="37"/>
        <v>6</v>
      </c>
      <c r="V174" s="127" t="e">
        <f t="shared" si="38"/>
        <v>#REF!</v>
      </c>
      <c r="W174" s="127">
        <f t="shared" si="39"/>
        <v>7</v>
      </c>
      <c r="X174" s="127" t="e">
        <f t="shared" si="40"/>
        <v>#REF!</v>
      </c>
      <c r="Y174" s="109" t="e">
        <f t="shared" si="41"/>
        <v>#REF!</v>
      </c>
      <c r="Z174" s="109" t="e">
        <f t="shared" si="42"/>
        <v>#REF!</v>
      </c>
      <c r="AA174" s="109" t="e">
        <f t="shared" si="44"/>
        <v>#REF!</v>
      </c>
      <c r="AB174" s="128">
        <f t="shared" si="43"/>
        <v>2007</v>
      </c>
      <c r="AC174" s="129" t="e">
        <f t="shared" si="45"/>
        <v>#REF!</v>
      </c>
    </row>
    <row r="175" spans="1:29" s="89" customFormat="1" ht="18" customHeight="1" x14ac:dyDescent="0.15">
      <c r="A175" s="276">
        <v>143</v>
      </c>
      <c r="B175" s="98" t="s">
        <v>785</v>
      </c>
      <c r="C175" s="98" t="s">
        <v>210</v>
      </c>
      <c r="D175" s="106"/>
      <c r="E175" s="182" t="s">
        <v>212</v>
      </c>
      <c r="F175" s="98"/>
      <c r="G175" s="98" t="s">
        <v>130</v>
      </c>
      <c r="H175" s="106">
        <v>2007</v>
      </c>
      <c r="I175" s="273"/>
      <c r="J175" s="273"/>
      <c r="K175" s="273"/>
      <c r="L175" s="273"/>
      <c r="M175" s="273"/>
      <c r="N175" s="106" t="s">
        <v>25</v>
      </c>
      <c r="O175" s="188">
        <v>2772000</v>
      </c>
      <c r="P175" s="189"/>
      <c r="Q175" s="125" t="e">
        <f>#REF!</f>
        <v>#REF!</v>
      </c>
      <c r="R175" s="126" t="e">
        <f t="shared" si="34"/>
        <v>#REF!</v>
      </c>
      <c r="S175" s="126" t="e">
        <f t="shared" si="35"/>
        <v>#REF!</v>
      </c>
      <c r="T175" s="127" t="e">
        <f t="shared" si="36"/>
        <v>#REF!</v>
      </c>
      <c r="U175" s="109">
        <f t="shared" si="37"/>
        <v>6</v>
      </c>
      <c r="V175" s="127" t="e">
        <f t="shared" si="38"/>
        <v>#REF!</v>
      </c>
      <c r="W175" s="127">
        <f t="shared" si="39"/>
        <v>7</v>
      </c>
      <c r="X175" s="127" t="e">
        <f t="shared" si="40"/>
        <v>#REF!</v>
      </c>
      <c r="Y175" s="109" t="e">
        <f t="shared" si="41"/>
        <v>#REF!</v>
      </c>
      <c r="Z175" s="109" t="e">
        <f t="shared" si="42"/>
        <v>#REF!</v>
      </c>
      <c r="AA175" s="109" t="e">
        <f t="shared" si="44"/>
        <v>#REF!</v>
      </c>
      <c r="AB175" s="128">
        <f t="shared" si="43"/>
        <v>2007</v>
      </c>
      <c r="AC175" s="129" t="e">
        <f t="shared" si="45"/>
        <v>#REF!</v>
      </c>
    </row>
    <row r="176" spans="1:29" s="89" customFormat="1" ht="18.75" customHeight="1" x14ac:dyDescent="0.15">
      <c r="A176" s="276">
        <v>144</v>
      </c>
      <c r="B176" s="98" t="s">
        <v>780</v>
      </c>
      <c r="C176" s="98" t="s">
        <v>213</v>
      </c>
      <c r="D176" s="106"/>
      <c r="E176" s="182" t="s">
        <v>215</v>
      </c>
      <c r="F176" s="98"/>
      <c r="G176" s="98" t="s">
        <v>130</v>
      </c>
      <c r="H176" s="106">
        <v>2007</v>
      </c>
      <c r="I176" s="273"/>
      <c r="J176" s="273"/>
      <c r="K176" s="273"/>
      <c r="L176" s="273"/>
      <c r="M176" s="273"/>
      <c r="N176" s="106" t="s">
        <v>25</v>
      </c>
      <c r="O176" s="188">
        <v>11880000</v>
      </c>
      <c r="P176" s="189"/>
      <c r="Q176" s="125" t="e">
        <f>#REF!</f>
        <v>#REF!</v>
      </c>
      <c r="R176" s="126" t="e">
        <f t="shared" si="34"/>
        <v>#REF!</v>
      </c>
      <c r="S176" s="126" t="e">
        <f t="shared" si="35"/>
        <v>#REF!</v>
      </c>
      <c r="T176" s="127" t="e">
        <f t="shared" si="36"/>
        <v>#REF!</v>
      </c>
      <c r="U176" s="109">
        <f t="shared" si="37"/>
        <v>6</v>
      </c>
      <c r="V176" s="127" t="e">
        <f t="shared" si="38"/>
        <v>#REF!</v>
      </c>
      <c r="W176" s="127">
        <f t="shared" si="39"/>
        <v>7</v>
      </c>
      <c r="X176" s="127" t="e">
        <f t="shared" si="40"/>
        <v>#REF!</v>
      </c>
      <c r="Y176" s="109" t="e">
        <f t="shared" si="41"/>
        <v>#REF!</v>
      </c>
      <c r="Z176" s="109" t="e">
        <f t="shared" si="42"/>
        <v>#REF!</v>
      </c>
      <c r="AA176" s="109" t="e">
        <f t="shared" si="44"/>
        <v>#REF!</v>
      </c>
      <c r="AB176" s="128">
        <f t="shared" si="43"/>
        <v>2007</v>
      </c>
      <c r="AC176" s="129" t="e">
        <f t="shared" si="45"/>
        <v>#REF!</v>
      </c>
    </row>
    <row r="177" spans="1:29" s="89" customFormat="1" ht="69.75" customHeight="1" x14ac:dyDescent="0.15">
      <c r="A177" s="276">
        <v>145</v>
      </c>
      <c r="B177" s="98" t="s">
        <v>877</v>
      </c>
      <c r="C177" s="182" t="s">
        <v>216</v>
      </c>
      <c r="D177" s="106"/>
      <c r="E177" s="98" t="s">
        <v>217</v>
      </c>
      <c r="F177" s="98"/>
      <c r="G177" s="98" t="s">
        <v>94</v>
      </c>
      <c r="H177" s="106">
        <v>2007</v>
      </c>
      <c r="I177" s="273"/>
      <c r="J177" s="273"/>
      <c r="K177" s="273"/>
      <c r="L177" s="273"/>
      <c r="M177" s="273"/>
      <c r="N177" s="106" t="s">
        <v>25</v>
      </c>
      <c r="O177" s="188">
        <v>32188000</v>
      </c>
      <c r="P177" s="189"/>
      <c r="Q177" s="125" t="e">
        <f>#REF!</f>
        <v>#REF!</v>
      </c>
      <c r="R177" s="126" t="e">
        <f t="shared" si="34"/>
        <v>#REF!</v>
      </c>
      <c r="S177" s="126" t="e">
        <f t="shared" si="35"/>
        <v>#REF!</v>
      </c>
      <c r="T177" s="127" t="e">
        <f t="shared" si="36"/>
        <v>#REF!</v>
      </c>
      <c r="U177" s="109">
        <f t="shared" si="37"/>
        <v>6</v>
      </c>
      <c r="V177" s="127" t="e">
        <f t="shared" si="38"/>
        <v>#REF!</v>
      </c>
      <c r="W177" s="127">
        <f t="shared" si="39"/>
        <v>7</v>
      </c>
      <c r="X177" s="127" t="e">
        <f t="shared" si="40"/>
        <v>#REF!</v>
      </c>
      <c r="Y177" s="109" t="e">
        <f t="shared" si="41"/>
        <v>#REF!</v>
      </c>
      <c r="Z177" s="109" t="e">
        <f t="shared" si="42"/>
        <v>#REF!</v>
      </c>
      <c r="AA177" s="109" t="e">
        <f t="shared" si="44"/>
        <v>#REF!</v>
      </c>
      <c r="AB177" s="128">
        <f t="shared" si="43"/>
        <v>2007</v>
      </c>
      <c r="AC177" s="129" t="e">
        <f t="shared" si="45"/>
        <v>#REF!</v>
      </c>
    </row>
    <row r="178" spans="1:29" s="89" customFormat="1" ht="122.25" customHeight="1" x14ac:dyDescent="0.15">
      <c r="A178" s="276">
        <v>146</v>
      </c>
      <c r="B178" s="98" t="s">
        <v>878</v>
      </c>
      <c r="C178" s="182" t="s">
        <v>218</v>
      </c>
      <c r="D178" s="106"/>
      <c r="E178" s="98" t="s">
        <v>219</v>
      </c>
      <c r="F178" s="98"/>
      <c r="G178" s="98" t="s">
        <v>115</v>
      </c>
      <c r="H178" s="106">
        <v>2007</v>
      </c>
      <c r="I178" s="273"/>
      <c r="J178" s="273"/>
      <c r="K178" s="273"/>
      <c r="L178" s="273"/>
      <c r="M178" s="273"/>
      <c r="N178" s="106" t="s">
        <v>25</v>
      </c>
      <c r="O178" s="188">
        <v>19800000</v>
      </c>
      <c r="P178" s="189"/>
      <c r="Q178" s="125" t="e">
        <f>#REF!</f>
        <v>#REF!</v>
      </c>
      <c r="R178" s="126" t="e">
        <f t="shared" si="34"/>
        <v>#REF!</v>
      </c>
      <c r="S178" s="126" t="e">
        <f t="shared" si="35"/>
        <v>#REF!</v>
      </c>
      <c r="T178" s="127" t="e">
        <f t="shared" si="36"/>
        <v>#REF!</v>
      </c>
      <c r="U178" s="109">
        <f t="shared" si="37"/>
        <v>6</v>
      </c>
      <c r="V178" s="127" t="e">
        <f t="shared" si="38"/>
        <v>#REF!</v>
      </c>
      <c r="W178" s="127">
        <f t="shared" si="39"/>
        <v>7</v>
      </c>
      <c r="X178" s="127" t="e">
        <f t="shared" si="40"/>
        <v>#REF!</v>
      </c>
      <c r="Y178" s="109" t="e">
        <f t="shared" si="41"/>
        <v>#REF!</v>
      </c>
      <c r="Z178" s="109" t="e">
        <f t="shared" si="42"/>
        <v>#REF!</v>
      </c>
      <c r="AA178" s="109" t="e">
        <f t="shared" si="44"/>
        <v>#REF!</v>
      </c>
      <c r="AB178" s="128">
        <f t="shared" si="43"/>
        <v>2007</v>
      </c>
      <c r="AC178" s="129" t="e">
        <f t="shared" si="45"/>
        <v>#REF!</v>
      </c>
    </row>
    <row r="179" spans="1:29" s="89" customFormat="1" ht="66.75" customHeight="1" x14ac:dyDescent="0.15">
      <c r="A179" s="276">
        <v>147</v>
      </c>
      <c r="B179" s="98" t="s">
        <v>772</v>
      </c>
      <c r="C179" s="98" t="s">
        <v>220</v>
      </c>
      <c r="D179" s="106"/>
      <c r="E179" s="98" t="s">
        <v>222</v>
      </c>
      <c r="F179" s="98"/>
      <c r="G179" s="98" t="s">
        <v>83</v>
      </c>
      <c r="H179" s="106">
        <v>2007</v>
      </c>
      <c r="I179" s="273"/>
      <c r="J179" s="273"/>
      <c r="K179" s="273"/>
      <c r="L179" s="273"/>
      <c r="M179" s="273"/>
      <c r="N179" s="106" t="s">
        <v>25</v>
      </c>
      <c r="O179" s="188">
        <v>4950000</v>
      </c>
      <c r="P179" s="189"/>
      <c r="Q179" s="125" t="e">
        <f>#REF!</f>
        <v>#REF!</v>
      </c>
      <c r="R179" s="126" t="e">
        <f t="shared" si="34"/>
        <v>#REF!</v>
      </c>
      <c r="S179" s="126" t="e">
        <f t="shared" si="35"/>
        <v>#REF!</v>
      </c>
      <c r="T179" s="127" t="e">
        <f t="shared" si="36"/>
        <v>#REF!</v>
      </c>
      <c r="U179" s="109">
        <f t="shared" si="37"/>
        <v>6</v>
      </c>
      <c r="V179" s="127" t="e">
        <f t="shared" si="38"/>
        <v>#REF!</v>
      </c>
      <c r="W179" s="127">
        <f t="shared" si="39"/>
        <v>7</v>
      </c>
      <c r="X179" s="127" t="e">
        <f t="shared" si="40"/>
        <v>#REF!</v>
      </c>
      <c r="Y179" s="109" t="e">
        <f t="shared" si="41"/>
        <v>#REF!</v>
      </c>
      <c r="Z179" s="109" t="e">
        <f t="shared" si="42"/>
        <v>#REF!</v>
      </c>
      <c r="AA179" s="109" t="e">
        <f t="shared" si="44"/>
        <v>#REF!</v>
      </c>
      <c r="AB179" s="128">
        <f t="shared" si="43"/>
        <v>2007</v>
      </c>
      <c r="AC179" s="129" t="e">
        <f t="shared" si="45"/>
        <v>#REF!</v>
      </c>
    </row>
    <row r="180" spans="1:29" s="89" customFormat="1" ht="30.75" customHeight="1" x14ac:dyDescent="0.15">
      <c r="A180" s="276">
        <v>148</v>
      </c>
      <c r="B180" s="98" t="s">
        <v>775</v>
      </c>
      <c r="C180" s="98" t="s">
        <v>223</v>
      </c>
      <c r="D180" s="106"/>
      <c r="E180" s="98" t="s">
        <v>225</v>
      </c>
      <c r="F180" s="98"/>
      <c r="G180" s="98" t="s">
        <v>103</v>
      </c>
      <c r="H180" s="106">
        <v>2007</v>
      </c>
      <c r="I180" s="273"/>
      <c r="J180" s="273"/>
      <c r="K180" s="273"/>
      <c r="L180" s="273"/>
      <c r="M180" s="273"/>
      <c r="N180" s="106" t="s">
        <v>25</v>
      </c>
      <c r="O180" s="188">
        <v>6754000</v>
      </c>
      <c r="P180" s="189"/>
      <c r="Q180" s="125" t="e">
        <f>#REF!</f>
        <v>#REF!</v>
      </c>
      <c r="R180" s="126" t="e">
        <f t="shared" si="34"/>
        <v>#REF!</v>
      </c>
      <c r="S180" s="126" t="e">
        <f t="shared" si="35"/>
        <v>#REF!</v>
      </c>
      <c r="T180" s="127" t="e">
        <f t="shared" si="36"/>
        <v>#REF!</v>
      </c>
      <c r="U180" s="109">
        <f t="shared" si="37"/>
        <v>6</v>
      </c>
      <c r="V180" s="127" t="e">
        <f t="shared" si="38"/>
        <v>#REF!</v>
      </c>
      <c r="W180" s="127">
        <f t="shared" si="39"/>
        <v>7</v>
      </c>
      <c r="X180" s="127" t="e">
        <f t="shared" si="40"/>
        <v>#REF!</v>
      </c>
      <c r="Y180" s="109" t="e">
        <f t="shared" si="41"/>
        <v>#REF!</v>
      </c>
      <c r="Z180" s="109" t="e">
        <f t="shared" si="42"/>
        <v>#REF!</v>
      </c>
      <c r="AA180" s="109" t="e">
        <f t="shared" si="44"/>
        <v>#REF!</v>
      </c>
      <c r="AB180" s="128">
        <f t="shared" si="43"/>
        <v>2007</v>
      </c>
      <c r="AC180" s="129" t="e">
        <f t="shared" si="45"/>
        <v>#REF!</v>
      </c>
    </row>
    <row r="181" spans="1:29" s="89" customFormat="1" ht="49.5" customHeight="1" thickBot="1" x14ac:dyDescent="0.2">
      <c r="A181" s="276">
        <v>153</v>
      </c>
      <c r="B181" s="169" t="s">
        <v>790</v>
      </c>
      <c r="C181" s="169" t="s">
        <v>226</v>
      </c>
      <c r="D181" s="171"/>
      <c r="E181" s="169" t="s">
        <v>228</v>
      </c>
      <c r="F181" s="169"/>
      <c r="G181" s="169" t="s">
        <v>72</v>
      </c>
      <c r="H181" s="171">
        <v>2007</v>
      </c>
      <c r="I181" s="191"/>
      <c r="J181" s="191"/>
      <c r="K181" s="191"/>
      <c r="L181" s="191"/>
      <c r="M181" s="191"/>
      <c r="N181" s="171" t="s">
        <v>25</v>
      </c>
      <c r="O181" s="202">
        <v>4939000</v>
      </c>
      <c r="P181" s="203"/>
      <c r="Q181" s="125" t="e">
        <f>#REF!</f>
        <v>#REF!</v>
      </c>
      <c r="R181" s="126" t="e">
        <f t="shared" si="34"/>
        <v>#REF!</v>
      </c>
      <c r="S181" s="126" t="e">
        <f t="shared" si="35"/>
        <v>#REF!</v>
      </c>
      <c r="T181" s="127" t="e">
        <f t="shared" si="36"/>
        <v>#REF!</v>
      </c>
      <c r="U181" s="109">
        <f t="shared" si="37"/>
        <v>6</v>
      </c>
      <c r="V181" s="127" t="e">
        <f t="shared" si="38"/>
        <v>#REF!</v>
      </c>
      <c r="W181" s="127">
        <f t="shared" si="39"/>
        <v>7</v>
      </c>
      <c r="X181" s="127" t="e">
        <f t="shared" si="40"/>
        <v>#REF!</v>
      </c>
      <c r="Y181" s="109" t="e">
        <f t="shared" si="41"/>
        <v>#REF!</v>
      </c>
      <c r="Z181" s="109" t="e">
        <f t="shared" si="42"/>
        <v>#REF!</v>
      </c>
      <c r="AA181" s="109" t="e">
        <f t="shared" si="44"/>
        <v>#REF!</v>
      </c>
      <c r="AB181" s="128">
        <f t="shared" si="43"/>
        <v>2007</v>
      </c>
      <c r="AC181" s="129" t="e">
        <f t="shared" si="45"/>
        <v>#REF!</v>
      </c>
    </row>
    <row r="182" spans="1:29" s="89" customFormat="1" ht="42" x14ac:dyDescent="0.15">
      <c r="A182" s="276">
        <v>154</v>
      </c>
      <c r="B182" s="166" t="s">
        <v>785</v>
      </c>
      <c r="C182" s="166" t="s">
        <v>229</v>
      </c>
      <c r="D182" s="167"/>
      <c r="E182" s="166" t="s">
        <v>231</v>
      </c>
      <c r="F182" s="166"/>
      <c r="G182" s="166" t="s">
        <v>76</v>
      </c>
      <c r="H182" s="167">
        <v>2007</v>
      </c>
      <c r="I182" s="199"/>
      <c r="J182" s="199"/>
      <c r="K182" s="199"/>
      <c r="L182" s="199"/>
      <c r="M182" s="199"/>
      <c r="N182" s="167" t="s">
        <v>25</v>
      </c>
      <c r="O182" s="200">
        <v>4972000</v>
      </c>
      <c r="P182" s="201"/>
      <c r="Q182" s="125" t="e">
        <f>#REF!</f>
        <v>#REF!</v>
      </c>
      <c r="R182" s="126" t="e">
        <f t="shared" si="34"/>
        <v>#REF!</v>
      </c>
      <c r="S182" s="126" t="e">
        <f t="shared" si="35"/>
        <v>#REF!</v>
      </c>
      <c r="T182" s="127" t="e">
        <f t="shared" si="36"/>
        <v>#REF!</v>
      </c>
      <c r="U182" s="109">
        <f t="shared" si="37"/>
        <v>6</v>
      </c>
      <c r="V182" s="127" t="e">
        <f t="shared" si="38"/>
        <v>#REF!</v>
      </c>
      <c r="W182" s="127">
        <f t="shared" si="39"/>
        <v>7</v>
      </c>
      <c r="X182" s="127" t="e">
        <f t="shared" si="40"/>
        <v>#REF!</v>
      </c>
      <c r="Y182" s="109" t="e">
        <f t="shared" si="41"/>
        <v>#REF!</v>
      </c>
      <c r="Z182" s="109" t="e">
        <f t="shared" si="42"/>
        <v>#REF!</v>
      </c>
      <c r="AA182" s="109" t="e">
        <f t="shared" si="44"/>
        <v>#REF!</v>
      </c>
      <c r="AB182" s="128">
        <f t="shared" si="43"/>
        <v>2007</v>
      </c>
      <c r="AC182" s="129" t="e">
        <f t="shared" si="45"/>
        <v>#REF!</v>
      </c>
    </row>
    <row r="183" spans="1:29" s="89" customFormat="1" ht="40.5" customHeight="1" x14ac:dyDescent="0.15">
      <c r="A183" s="276">
        <v>155</v>
      </c>
      <c r="B183" s="98" t="s">
        <v>785</v>
      </c>
      <c r="C183" s="98" t="s">
        <v>232</v>
      </c>
      <c r="D183" s="106"/>
      <c r="E183" s="98" t="s">
        <v>234</v>
      </c>
      <c r="F183" s="98"/>
      <c r="G183" s="98"/>
      <c r="H183" s="106">
        <v>2007</v>
      </c>
      <c r="I183" s="273"/>
      <c r="J183" s="273"/>
      <c r="K183" s="273"/>
      <c r="L183" s="273"/>
      <c r="M183" s="273"/>
      <c r="N183" s="106" t="s">
        <v>25</v>
      </c>
      <c r="O183" s="188">
        <v>4977500</v>
      </c>
      <c r="P183" s="189"/>
      <c r="Q183" s="125" t="e">
        <f>#REF!</f>
        <v>#REF!</v>
      </c>
      <c r="R183" s="126" t="e">
        <f t="shared" si="34"/>
        <v>#REF!</v>
      </c>
      <c r="S183" s="126" t="e">
        <f t="shared" si="35"/>
        <v>#REF!</v>
      </c>
      <c r="T183" s="127" t="e">
        <f t="shared" si="36"/>
        <v>#REF!</v>
      </c>
      <c r="U183" s="109">
        <f t="shared" si="37"/>
        <v>6</v>
      </c>
      <c r="V183" s="127" t="e">
        <f t="shared" si="38"/>
        <v>#REF!</v>
      </c>
      <c r="W183" s="127">
        <f t="shared" si="39"/>
        <v>7</v>
      </c>
      <c r="X183" s="127" t="e">
        <f t="shared" si="40"/>
        <v>#REF!</v>
      </c>
      <c r="Y183" s="109" t="e">
        <f t="shared" si="41"/>
        <v>#REF!</v>
      </c>
      <c r="Z183" s="109" t="e">
        <f t="shared" si="42"/>
        <v>#REF!</v>
      </c>
      <c r="AA183" s="109" t="e">
        <f t="shared" si="44"/>
        <v>#REF!</v>
      </c>
      <c r="AB183" s="128">
        <f t="shared" si="43"/>
        <v>2007</v>
      </c>
      <c r="AC183" s="129" t="e">
        <f t="shared" si="45"/>
        <v>#REF!</v>
      </c>
    </row>
    <row r="184" spans="1:29" s="89" customFormat="1" ht="27.75" customHeight="1" x14ac:dyDescent="0.15">
      <c r="A184" s="276">
        <v>156</v>
      </c>
      <c r="B184" s="98" t="s">
        <v>780</v>
      </c>
      <c r="C184" s="98" t="s">
        <v>235</v>
      </c>
      <c r="D184" s="106"/>
      <c r="E184" s="98" t="s">
        <v>237</v>
      </c>
      <c r="F184" s="98"/>
      <c r="G184" s="98"/>
      <c r="H184" s="106">
        <v>2007</v>
      </c>
      <c r="I184" s="273"/>
      <c r="J184" s="273"/>
      <c r="K184" s="273"/>
      <c r="L184" s="273"/>
      <c r="M184" s="273"/>
      <c r="N184" s="106" t="s">
        <v>25</v>
      </c>
      <c r="O184" s="188">
        <v>10477500</v>
      </c>
      <c r="P184" s="189"/>
      <c r="Q184" s="125" t="e">
        <f>#REF!</f>
        <v>#REF!</v>
      </c>
      <c r="R184" s="126" t="e">
        <f t="shared" si="34"/>
        <v>#REF!</v>
      </c>
      <c r="S184" s="126" t="e">
        <f t="shared" si="35"/>
        <v>#REF!</v>
      </c>
      <c r="T184" s="127" t="e">
        <f t="shared" si="36"/>
        <v>#REF!</v>
      </c>
      <c r="U184" s="109">
        <f t="shared" si="37"/>
        <v>6</v>
      </c>
      <c r="V184" s="127" t="e">
        <f t="shared" si="38"/>
        <v>#REF!</v>
      </c>
      <c r="W184" s="127">
        <f t="shared" si="39"/>
        <v>7</v>
      </c>
      <c r="X184" s="127" t="e">
        <f t="shared" si="40"/>
        <v>#REF!</v>
      </c>
      <c r="Y184" s="109" t="e">
        <f t="shared" si="41"/>
        <v>#REF!</v>
      </c>
      <c r="Z184" s="109" t="e">
        <f t="shared" si="42"/>
        <v>#REF!</v>
      </c>
      <c r="AA184" s="109" t="e">
        <f t="shared" si="44"/>
        <v>#REF!</v>
      </c>
      <c r="AB184" s="128">
        <f t="shared" si="43"/>
        <v>2007</v>
      </c>
      <c r="AC184" s="129" t="e">
        <f t="shared" si="45"/>
        <v>#REF!</v>
      </c>
    </row>
    <row r="185" spans="1:29" s="89" customFormat="1" ht="24" customHeight="1" x14ac:dyDescent="0.15">
      <c r="A185" s="276">
        <v>157</v>
      </c>
      <c r="B185" s="98" t="s">
        <v>874</v>
      </c>
      <c r="C185" s="98" t="s">
        <v>238</v>
      </c>
      <c r="D185" s="106"/>
      <c r="E185" s="98" t="s">
        <v>240</v>
      </c>
      <c r="F185" s="98"/>
      <c r="G185" s="98"/>
      <c r="H185" s="106">
        <v>2007</v>
      </c>
      <c r="I185" s="273"/>
      <c r="J185" s="273"/>
      <c r="K185" s="273"/>
      <c r="L185" s="273"/>
      <c r="M185" s="273"/>
      <c r="N185" s="106" t="s">
        <v>25</v>
      </c>
      <c r="O185" s="188">
        <v>1237000</v>
      </c>
      <c r="P185" s="189"/>
      <c r="Q185" s="125" t="e">
        <f>#REF!</f>
        <v>#REF!</v>
      </c>
      <c r="R185" s="126" t="e">
        <f t="shared" si="34"/>
        <v>#REF!</v>
      </c>
      <c r="S185" s="126" t="e">
        <f t="shared" si="35"/>
        <v>#REF!</v>
      </c>
      <c r="T185" s="127" t="e">
        <f t="shared" si="36"/>
        <v>#REF!</v>
      </c>
      <c r="U185" s="109">
        <f t="shared" si="37"/>
        <v>6</v>
      </c>
      <c r="V185" s="127" t="e">
        <f t="shared" si="38"/>
        <v>#REF!</v>
      </c>
      <c r="W185" s="127">
        <f t="shared" si="39"/>
        <v>7</v>
      </c>
      <c r="X185" s="127" t="e">
        <f t="shared" si="40"/>
        <v>#REF!</v>
      </c>
      <c r="Y185" s="109" t="e">
        <f t="shared" si="41"/>
        <v>#REF!</v>
      </c>
      <c r="Z185" s="109" t="e">
        <f t="shared" si="42"/>
        <v>#REF!</v>
      </c>
      <c r="AA185" s="109" t="e">
        <f t="shared" si="44"/>
        <v>#REF!</v>
      </c>
      <c r="AB185" s="128">
        <f t="shared" si="43"/>
        <v>2007</v>
      </c>
      <c r="AC185" s="129" t="e">
        <f t="shared" si="45"/>
        <v>#REF!</v>
      </c>
    </row>
    <row r="186" spans="1:29" s="89" customFormat="1" ht="30" customHeight="1" x14ac:dyDescent="0.15">
      <c r="A186" s="276">
        <v>158</v>
      </c>
      <c r="B186" s="98" t="s">
        <v>242</v>
      </c>
      <c r="C186" s="98" t="s">
        <v>241</v>
      </c>
      <c r="D186" s="106"/>
      <c r="E186" s="98" t="s">
        <v>243</v>
      </c>
      <c r="F186" s="98"/>
      <c r="G186" s="98"/>
      <c r="H186" s="106">
        <v>2007</v>
      </c>
      <c r="I186" s="273"/>
      <c r="J186" s="273"/>
      <c r="K186" s="273"/>
      <c r="L186" s="273"/>
      <c r="M186" s="273"/>
      <c r="N186" s="106" t="s">
        <v>25</v>
      </c>
      <c r="O186" s="188">
        <v>17480000</v>
      </c>
      <c r="P186" s="189"/>
      <c r="Q186" s="125" t="e">
        <f>#REF!</f>
        <v>#REF!</v>
      </c>
      <c r="R186" s="126" t="e">
        <f t="shared" si="34"/>
        <v>#REF!</v>
      </c>
      <c r="S186" s="126" t="e">
        <f t="shared" si="35"/>
        <v>#REF!</v>
      </c>
      <c r="T186" s="127" t="e">
        <f t="shared" si="36"/>
        <v>#REF!</v>
      </c>
      <c r="U186" s="109">
        <f t="shared" si="37"/>
        <v>6</v>
      </c>
      <c r="V186" s="127" t="e">
        <f t="shared" si="38"/>
        <v>#REF!</v>
      </c>
      <c r="W186" s="127">
        <f t="shared" si="39"/>
        <v>7</v>
      </c>
      <c r="X186" s="127" t="e">
        <f t="shared" si="40"/>
        <v>#REF!</v>
      </c>
      <c r="Y186" s="109" t="e">
        <f t="shared" si="41"/>
        <v>#REF!</v>
      </c>
      <c r="Z186" s="109" t="e">
        <f t="shared" si="42"/>
        <v>#REF!</v>
      </c>
      <c r="AA186" s="109" t="e">
        <f t="shared" si="44"/>
        <v>#REF!</v>
      </c>
      <c r="AB186" s="128">
        <f t="shared" si="43"/>
        <v>2007</v>
      </c>
      <c r="AC186" s="129" t="e">
        <f t="shared" si="45"/>
        <v>#REF!</v>
      </c>
    </row>
    <row r="187" spans="1:29" s="89" customFormat="1" ht="43.5" customHeight="1" x14ac:dyDescent="0.15">
      <c r="A187" s="276">
        <v>159</v>
      </c>
      <c r="B187" s="98" t="s">
        <v>786</v>
      </c>
      <c r="C187" s="98" t="s">
        <v>244</v>
      </c>
      <c r="D187" s="106"/>
      <c r="E187" s="98" t="s">
        <v>246</v>
      </c>
      <c r="F187" s="98"/>
      <c r="G187" s="98"/>
      <c r="H187" s="106">
        <v>2008</v>
      </c>
      <c r="I187" s="273"/>
      <c r="J187" s="273"/>
      <c r="K187" s="273"/>
      <c r="L187" s="273"/>
      <c r="M187" s="273"/>
      <c r="N187" s="106" t="s">
        <v>25</v>
      </c>
      <c r="O187" s="188">
        <v>4928000</v>
      </c>
      <c r="P187" s="189"/>
      <c r="Q187" s="125" t="e">
        <f>#REF!</f>
        <v>#REF!</v>
      </c>
      <c r="R187" s="126" t="e">
        <f t="shared" si="34"/>
        <v>#REF!</v>
      </c>
      <c r="S187" s="126" t="e">
        <f t="shared" si="35"/>
        <v>#REF!</v>
      </c>
      <c r="T187" s="127" t="e">
        <f t="shared" si="36"/>
        <v>#REF!</v>
      </c>
      <c r="U187" s="109">
        <f t="shared" si="37"/>
        <v>5</v>
      </c>
      <c r="V187" s="127" t="e">
        <f t="shared" si="38"/>
        <v>#REF!</v>
      </c>
      <c r="W187" s="127">
        <f t="shared" si="39"/>
        <v>6</v>
      </c>
      <c r="X187" s="127" t="e">
        <f t="shared" si="40"/>
        <v>#REF!</v>
      </c>
      <c r="Y187" s="109" t="e">
        <f t="shared" si="41"/>
        <v>#REF!</v>
      </c>
      <c r="Z187" s="109" t="e">
        <f t="shared" si="42"/>
        <v>#REF!</v>
      </c>
      <c r="AA187" s="109" t="e">
        <f t="shared" si="44"/>
        <v>#REF!</v>
      </c>
      <c r="AB187" s="128">
        <f t="shared" si="43"/>
        <v>2008</v>
      </c>
      <c r="AC187" s="129" t="e">
        <f t="shared" si="45"/>
        <v>#REF!</v>
      </c>
    </row>
    <row r="188" spans="1:29" s="89" customFormat="1" ht="61.5" customHeight="1" x14ac:dyDescent="0.15">
      <c r="A188" s="276">
        <v>160</v>
      </c>
      <c r="B188" s="98" t="s">
        <v>798</v>
      </c>
      <c r="C188" s="98" t="s">
        <v>247</v>
      </c>
      <c r="D188" s="106"/>
      <c r="E188" s="98" t="s">
        <v>249</v>
      </c>
      <c r="F188" s="98"/>
      <c r="G188" s="98"/>
      <c r="H188" s="106">
        <v>2008</v>
      </c>
      <c r="I188" s="273"/>
      <c r="J188" s="273"/>
      <c r="K188" s="273"/>
      <c r="L188" s="273"/>
      <c r="M188" s="273"/>
      <c r="N188" s="106" t="s">
        <v>25</v>
      </c>
      <c r="O188" s="188">
        <v>7403000</v>
      </c>
      <c r="P188" s="189"/>
      <c r="Q188" s="125" t="e">
        <f>#REF!</f>
        <v>#REF!</v>
      </c>
      <c r="R188" s="126" t="e">
        <f t="shared" si="34"/>
        <v>#REF!</v>
      </c>
      <c r="S188" s="126" t="e">
        <f t="shared" si="35"/>
        <v>#REF!</v>
      </c>
      <c r="T188" s="127" t="e">
        <f t="shared" si="36"/>
        <v>#REF!</v>
      </c>
      <c r="U188" s="109">
        <f t="shared" si="37"/>
        <v>5</v>
      </c>
      <c r="V188" s="127" t="e">
        <f t="shared" si="38"/>
        <v>#REF!</v>
      </c>
      <c r="W188" s="127">
        <f t="shared" si="39"/>
        <v>6</v>
      </c>
      <c r="X188" s="127" t="e">
        <f t="shared" si="40"/>
        <v>#REF!</v>
      </c>
      <c r="Y188" s="109" t="e">
        <f t="shared" si="41"/>
        <v>#REF!</v>
      </c>
      <c r="Z188" s="109" t="e">
        <f t="shared" si="42"/>
        <v>#REF!</v>
      </c>
      <c r="AA188" s="109" t="e">
        <f t="shared" si="44"/>
        <v>#REF!</v>
      </c>
      <c r="AB188" s="128">
        <f t="shared" si="43"/>
        <v>2008</v>
      </c>
      <c r="AC188" s="129" t="e">
        <f t="shared" si="45"/>
        <v>#REF!</v>
      </c>
    </row>
    <row r="189" spans="1:29" s="89" customFormat="1" ht="50.25" customHeight="1" x14ac:dyDescent="0.15">
      <c r="A189" s="276">
        <v>161</v>
      </c>
      <c r="B189" s="98" t="s">
        <v>784</v>
      </c>
      <c r="C189" s="98" t="s">
        <v>250</v>
      </c>
      <c r="D189" s="106"/>
      <c r="E189" s="98" t="s">
        <v>252</v>
      </c>
      <c r="F189" s="98"/>
      <c r="G189" s="98"/>
      <c r="H189" s="106">
        <v>2008</v>
      </c>
      <c r="I189" s="273"/>
      <c r="J189" s="273"/>
      <c r="K189" s="273"/>
      <c r="L189" s="273"/>
      <c r="M189" s="273"/>
      <c r="N189" s="106" t="s">
        <v>25</v>
      </c>
      <c r="O189" s="188">
        <v>24819300</v>
      </c>
      <c r="P189" s="189"/>
      <c r="Q189" s="125" t="e">
        <f>#REF!</f>
        <v>#REF!</v>
      </c>
      <c r="R189" s="126" t="e">
        <f t="shared" si="34"/>
        <v>#REF!</v>
      </c>
      <c r="S189" s="126" t="e">
        <f t="shared" si="35"/>
        <v>#REF!</v>
      </c>
      <c r="T189" s="127" t="e">
        <f t="shared" si="36"/>
        <v>#REF!</v>
      </c>
      <c r="U189" s="109">
        <f t="shared" si="37"/>
        <v>5</v>
      </c>
      <c r="V189" s="127" t="e">
        <f t="shared" si="38"/>
        <v>#REF!</v>
      </c>
      <c r="W189" s="127">
        <f t="shared" si="39"/>
        <v>6</v>
      </c>
      <c r="X189" s="127" t="e">
        <f t="shared" si="40"/>
        <v>#REF!</v>
      </c>
      <c r="Y189" s="109" t="e">
        <f t="shared" si="41"/>
        <v>#REF!</v>
      </c>
      <c r="Z189" s="109" t="e">
        <f t="shared" si="42"/>
        <v>#REF!</v>
      </c>
      <c r="AA189" s="109" t="e">
        <f t="shared" si="44"/>
        <v>#REF!</v>
      </c>
      <c r="AB189" s="128">
        <f t="shared" si="43"/>
        <v>2008</v>
      </c>
      <c r="AC189" s="129" t="e">
        <f t="shared" si="45"/>
        <v>#REF!</v>
      </c>
    </row>
    <row r="190" spans="1:29" s="89" customFormat="1" ht="74.25" customHeight="1" x14ac:dyDescent="0.15">
      <c r="A190" s="276">
        <v>162</v>
      </c>
      <c r="B190" s="98" t="s">
        <v>796</v>
      </c>
      <c r="C190" s="98" t="s">
        <v>109</v>
      </c>
      <c r="D190" s="106"/>
      <c r="E190" s="98" t="s">
        <v>254</v>
      </c>
      <c r="F190" s="98"/>
      <c r="G190" s="98"/>
      <c r="H190" s="106">
        <v>2008</v>
      </c>
      <c r="I190" s="273"/>
      <c r="J190" s="273"/>
      <c r="K190" s="273"/>
      <c r="L190" s="273"/>
      <c r="M190" s="273"/>
      <c r="N190" s="106" t="s">
        <v>25</v>
      </c>
      <c r="O190" s="188">
        <v>3999600</v>
      </c>
      <c r="P190" s="189"/>
      <c r="Q190" s="125" t="e">
        <f>#REF!</f>
        <v>#REF!</v>
      </c>
      <c r="R190" s="126" t="e">
        <f t="shared" si="34"/>
        <v>#REF!</v>
      </c>
      <c r="S190" s="126" t="e">
        <f t="shared" si="35"/>
        <v>#REF!</v>
      </c>
      <c r="T190" s="127" t="e">
        <f t="shared" si="36"/>
        <v>#REF!</v>
      </c>
      <c r="U190" s="109">
        <f t="shared" si="37"/>
        <v>5</v>
      </c>
      <c r="V190" s="127" t="e">
        <f t="shared" si="38"/>
        <v>#REF!</v>
      </c>
      <c r="W190" s="127">
        <f t="shared" si="39"/>
        <v>6</v>
      </c>
      <c r="X190" s="127" t="e">
        <f t="shared" si="40"/>
        <v>#REF!</v>
      </c>
      <c r="Y190" s="109" t="e">
        <f t="shared" si="41"/>
        <v>#REF!</v>
      </c>
      <c r="Z190" s="109" t="e">
        <f t="shared" si="42"/>
        <v>#REF!</v>
      </c>
      <c r="AA190" s="109" t="e">
        <f t="shared" si="44"/>
        <v>#REF!</v>
      </c>
      <c r="AB190" s="128">
        <f t="shared" si="43"/>
        <v>2008</v>
      </c>
      <c r="AC190" s="129" t="e">
        <f t="shared" si="45"/>
        <v>#REF!</v>
      </c>
    </row>
    <row r="191" spans="1:29" s="89" customFormat="1" ht="30" customHeight="1" x14ac:dyDescent="0.15">
      <c r="A191" s="276">
        <v>163</v>
      </c>
      <c r="B191" s="98" t="s">
        <v>788</v>
      </c>
      <c r="C191" s="98" t="s">
        <v>255</v>
      </c>
      <c r="D191" s="106"/>
      <c r="E191" s="98" t="s">
        <v>257</v>
      </c>
      <c r="F191" s="98"/>
      <c r="G191" s="98"/>
      <c r="H191" s="106">
        <v>2009</v>
      </c>
      <c r="I191" s="273"/>
      <c r="J191" s="273"/>
      <c r="K191" s="273"/>
      <c r="L191" s="273"/>
      <c r="M191" s="273"/>
      <c r="N191" s="106" t="s">
        <v>25</v>
      </c>
      <c r="O191" s="188">
        <v>14987500</v>
      </c>
      <c r="P191" s="189"/>
      <c r="Q191" s="125" t="e">
        <f>#REF!</f>
        <v>#REF!</v>
      </c>
      <c r="R191" s="126" t="e">
        <f t="shared" si="34"/>
        <v>#REF!</v>
      </c>
      <c r="S191" s="126" t="e">
        <f t="shared" si="35"/>
        <v>#REF!</v>
      </c>
      <c r="T191" s="127" t="e">
        <f t="shared" si="36"/>
        <v>#REF!</v>
      </c>
      <c r="U191" s="109">
        <f t="shared" si="37"/>
        <v>4</v>
      </c>
      <c r="V191" s="127" t="e">
        <f t="shared" si="38"/>
        <v>#REF!</v>
      </c>
      <c r="W191" s="127">
        <f t="shared" si="39"/>
        <v>5</v>
      </c>
      <c r="X191" s="127" t="e">
        <f t="shared" si="40"/>
        <v>#REF!</v>
      </c>
      <c r="Y191" s="109" t="e">
        <f t="shared" si="41"/>
        <v>#REF!</v>
      </c>
      <c r="Z191" s="109" t="e">
        <f t="shared" si="42"/>
        <v>#REF!</v>
      </c>
      <c r="AA191" s="109" t="e">
        <f t="shared" si="44"/>
        <v>#REF!</v>
      </c>
      <c r="AB191" s="128">
        <f t="shared" si="43"/>
        <v>2009</v>
      </c>
      <c r="AC191" s="129" t="e">
        <f t="shared" si="45"/>
        <v>#REF!</v>
      </c>
    </row>
    <row r="192" spans="1:29" s="89" customFormat="1" ht="30" customHeight="1" x14ac:dyDescent="0.15">
      <c r="A192" s="276">
        <v>164</v>
      </c>
      <c r="B192" s="98" t="s">
        <v>780</v>
      </c>
      <c r="C192" s="98" t="s">
        <v>213</v>
      </c>
      <c r="D192" s="106"/>
      <c r="E192" s="98" t="s">
        <v>71</v>
      </c>
      <c r="F192" s="98"/>
      <c r="G192" s="98"/>
      <c r="H192" s="106">
        <v>2009</v>
      </c>
      <c r="I192" s="273"/>
      <c r="J192" s="273"/>
      <c r="K192" s="273"/>
      <c r="L192" s="273"/>
      <c r="M192" s="273"/>
      <c r="N192" s="106" t="s">
        <v>25</v>
      </c>
      <c r="O192" s="188">
        <v>29832000</v>
      </c>
      <c r="P192" s="189"/>
      <c r="Q192" s="125" t="e">
        <f>#REF!</f>
        <v>#REF!</v>
      </c>
      <c r="R192" s="126" t="e">
        <f t="shared" si="34"/>
        <v>#REF!</v>
      </c>
      <c r="S192" s="126" t="e">
        <f t="shared" si="35"/>
        <v>#REF!</v>
      </c>
      <c r="T192" s="127" t="e">
        <f t="shared" si="36"/>
        <v>#REF!</v>
      </c>
      <c r="U192" s="109">
        <f t="shared" si="37"/>
        <v>4</v>
      </c>
      <c r="V192" s="127" t="e">
        <f t="shared" si="38"/>
        <v>#REF!</v>
      </c>
      <c r="W192" s="127">
        <f t="shared" si="39"/>
        <v>5</v>
      </c>
      <c r="X192" s="127" t="e">
        <f t="shared" si="40"/>
        <v>#REF!</v>
      </c>
      <c r="Y192" s="109" t="e">
        <f t="shared" si="41"/>
        <v>#REF!</v>
      </c>
      <c r="Z192" s="109" t="e">
        <f t="shared" si="42"/>
        <v>#REF!</v>
      </c>
      <c r="AA192" s="109" t="e">
        <f t="shared" si="44"/>
        <v>#REF!</v>
      </c>
      <c r="AB192" s="128">
        <f t="shared" si="43"/>
        <v>2009</v>
      </c>
      <c r="AC192" s="129" t="e">
        <f t="shared" si="45"/>
        <v>#REF!</v>
      </c>
    </row>
    <row r="193" spans="1:29" s="89" customFormat="1" ht="30" customHeight="1" x14ac:dyDescent="0.15">
      <c r="A193" s="276">
        <v>165</v>
      </c>
      <c r="B193" s="98" t="s">
        <v>203</v>
      </c>
      <c r="C193" s="98" t="s">
        <v>202</v>
      </c>
      <c r="D193" s="106"/>
      <c r="E193" s="98" t="s">
        <v>258</v>
      </c>
      <c r="F193" s="98"/>
      <c r="G193" s="98"/>
      <c r="H193" s="106">
        <v>2009</v>
      </c>
      <c r="I193" s="273"/>
      <c r="J193" s="273"/>
      <c r="K193" s="273"/>
      <c r="L193" s="273"/>
      <c r="M193" s="273"/>
      <c r="N193" s="106" t="s">
        <v>25</v>
      </c>
      <c r="O193" s="188">
        <v>29887000</v>
      </c>
      <c r="P193" s="189"/>
      <c r="Q193" s="125" t="e">
        <f>#REF!</f>
        <v>#REF!</v>
      </c>
      <c r="R193" s="126" t="e">
        <f t="shared" si="34"/>
        <v>#REF!</v>
      </c>
      <c r="S193" s="126" t="e">
        <f t="shared" si="35"/>
        <v>#REF!</v>
      </c>
      <c r="T193" s="127" t="e">
        <f t="shared" si="36"/>
        <v>#REF!</v>
      </c>
      <c r="U193" s="109">
        <f t="shared" si="37"/>
        <v>4</v>
      </c>
      <c r="V193" s="127" t="e">
        <f t="shared" si="38"/>
        <v>#REF!</v>
      </c>
      <c r="W193" s="127">
        <f t="shared" si="39"/>
        <v>5</v>
      </c>
      <c r="X193" s="127" t="e">
        <f t="shared" si="40"/>
        <v>#REF!</v>
      </c>
      <c r="Y193" s="109" t="e">
        <f t="shared" si="41"/>
        <v>#REF!</v>
      </c>
      <c r="Z193" s="109" t="e">
        <f t="shared" si="42"/>
        <v>#REF!</v>
      </c>
      <c r="AA193" s="109" t="e">
        <f t="shared" si="44"/>
        <v>#REF!</v>
      </c>
      <c r="AB193" s="128">
        <f t="shared" si="43"/>
        <v>2009</v>
      </c>
      <c r="AC193" s="129" t="e">
        <f t="shared" si="45"/>
        <v>#REF!</v>
      </c>
    </row>
    <row r="194" spans="1:29" s="89" customFormat="1" ht="30" customHeight="1" x14ac:dyDescent="0.15">
      <c r="A194" s="276">
        <v>166</v>
      </c>
      <c r="B194" s="98" t="s">
        <v>771</v>
      </c>
      <c r="C194" s="98" t="s">
        <v>77</v>
      </c>
      <c r="D194" s="106"/>
      <c r="E194" s="98" t="s">
        <v>260</v>
      </c>
      <c r="F194" s="98"/>
      <c r="G194" s="98"/>
      <c r="H194" s="106">
        <v>2009</v>
      </c>
      <c r="I194" s="273"/>
      <c r="J194" s="273"/>
      <c r="K194" s="273"/>
      <c r="L194" s="273"/>
      <c r="M194" s="273"/>
      <c r="N194" s="106" t="s">
        <v>25</v>
      </c>
      <c r="O194" s="188">
        <v>39820000</v>
      </c>
      <c r="P194" s="189"/>
      <c r="Q194" s="125" t="e">
        <f>#REF!</f>
        <v>#REF!</v>
      </c>
      <c r="R194" s="126" t="e">
        <f t="shared" si="34"/>
        <v>#REF!</v>
      </c>
      <c r="S194" s="126" t="e">
        <f t="shared" si="35"/>
        <v>#REF!</v>
      </c>
      <c r="T194" s="127" t="e">
        <f t="shared" si="36"/>
        <v>#REF!</v>
      </c>
      <c r="U194" s="109">
        <f t="shared" si="37"/>
        <v>4</v>
      </c>
      <c r="V194" s="127" t="e">
        <f t="shared" si="38"/>
        <v>#REF!</v>
      </c>
      <c r="W194" s="127">
        <f t="shared" si="39"/>
        <v>5</v>
      </c>
      <c r="X194" s="127" t="e">
        <f t="shared" si="40"/>
        <v>#REF!</v>
      </c>
      <c r="Y194" s="109" t="e">
        <f t="shared" si="41"/>
        <v>#REF!</v>
      </c>
      <c r="Z194" s="109" t="e">
        <f t="shared" si="42"/>
        <v>#REF!</v>
      </c>
      <c r="AA194" s="109" t="e">
        <f t="shared" si="44"/>
        <v>#REF!</v>
      </c>
      <c r="AB194" s="128">
        <f t="shared" si="43"/>
        <v>2009</v>
      </c>
      <c r="AC194" s="129" t="e">
        <f t="shared" si="45"/>
        <v>#REF!</v>
      </c>
    </row>
    <row r="195" spans="1:29" s="89" customFormat="1" ht="64.5" customHeight="1" x14ac:dyDescent="0.15">
      <c r="A195" s="276">
        <v>167</v>
      </c>
      <c r="B195" s="98" t="s">
        <v>784</v>
      </c>
      <c r="C195" s="98" t="s">
        <v>250</v>
      </c>
      <c r="D195" s="106"/>
      <c r="E195" s="98" t="s">
        <v>261</v>
      </c>
      <c r="F195" s="98"/>
      <c r="G195" s="98" t="s">
        <v>262</v>
      </c>
      <c r="H195" s="106">
        <v>2012</v>
      </c>
      <c r="I195" s="273"/>
      <c r="J195" s="273"/>
      <c r="K195" s="273"/>
      <c r="L195" s="273"/>
      <c r="M195" s="273"/>
      <c r="N195" s="106" t="s">
        <v>25</v>
      </c>
      <c r="O195" s="188">
        <v>7300000</v>
      </c>
      <c r="P195" s="189"/>
      <c r="Q195" s="125" t="e">
        <f>#REF!</f>
        <v>#REF!</v>
      </c>
      <c r="R195" s="126" t="e">
        <f t="shared" si="34"/>
        <v>#REF!</v>
      </c>
      <c r="S195" s="126" t="e">
        <f t="shared" si="35"/>
        <v>#REF!</v>
      </c>
      <c r="T195" s="127" t="e">
        <f t="shared" si="36"/>
        <v>#REF!</v>
      </c>
      <c r="U195" s="109">
        <f t="shared" si="37"/>
        <v>1</v>
      </c>
      <c r="V195" s="127" t="e">
        <f t="shared" si="38"/>
        <v>#REF!</v>
      </c>
      <c r="W195" s="127">
        <f t="shared" si="39"/>
        <v>2</v>
      </c>
      <c r="X195" s="127" t="e">
        <f t="shared" si="40"/>
        <v>#REF!</v>
      </c>
      <c r="Y195" s="109" t="e">
        <f t="shared" si="41"/>
        <v>#REF!</v>
      </c>
      <c r="Z195" s="109" t="e">
        <f t="shared" si="42"/>
        <v>#REF!</v>
      </c>
      <c r="AA195" s="109" t="e">
        <f t="shared" si="44"/>
        <v>#REF!</v>
      </c>
      <c r="AB195" s="128">
        <f t="shared" si="43"/>
        <v>2012</v>
      </c>
      <c r="AC195" s="129" t="e">
        <f t="shared" si="45"/>
        <v>#REF!</v>
      </c>
    </row>
    <row r="196" spans="1:29" s="89" customFormat="1" ht="35.25" customHeight="1" x14ac:dyDescent="0.15">
      <c r="A196" s="276">
        <v>168</v>
      </c>
      <c r="B196" s="98" t="s">
        <v>796</v>
      </c>
      <c r="C196" s="98" t="s">
        <v>109</v>
      </c>
      <c r="D196" s="106"/>
      <c r="E196" s="98" t="s">
        <v>263</v>
      </c>
      <c r="F196" s="98"/>
      <c r="G196" s="98" t="s">
        <v>262</v>
      </c>
      <c r="H196" s="106">
        <v>2012</v>
      </c>
      <c r="I196" s="273"/>
      <c r="J196" s="273"/>
      <c r="K196" s="273"/>
      <c r="L196" s="273"/>
      <c r="M196" s="273"/>
      <c r="N196" s="106" t="s">
        <v>25</v>
      </c>
      <c r="O196" s="188">
        <v>1200000</v>
      </c>
      <c r="P196" s="189"/>
      <c r="Q196" s="125" t="e">
        <f>#REF!</f>
        <v>#REF!</v>
      </c>
      <c r="R196" s="126" t="e">
        <f t="shared" si="34"/>
        <v>#REF!</v>
      </c>
      <c r="S196" s="126" t="e">
        <f t="shared" si="35"/>
        <v>#REF!</v>
      </c>
      <c r="T196" s="127" t="e">
        <f t="shared" si="36"/>
        <v>#REF!</v>
      </c>
      <c r="U196" s="109">
        <f t="shared" si="37"/>
        <v>1</v>
      </c>
      <c r="V196" s="127" t="e">
        <f t="shared" si="38"/>
        <v>#REF!</v>
      </c>
      <c r="W196" s="127">
        <f t="shared" si="39"/>
        <v>2</v>
      </c>
      <c r="X196" s="127" t="e">
        <f t="shared" si="40"/>
        <v>#REF!</v>
      </c>
      <c r="Y196" s="109" t="e">
        <f t="shared" si="41"/>
        <v>#REF!</v>
      </c>
      <c r="Z196" s="109" t="e">
        <f t="shared" si="42"/>
        <v>#REF!</v>
      </c>
      <c r="AA196" s="109" t="e">
        <f t="shared" si="44"/>
        <v>#REF!</v>
      </c>
      <c r="AB196" s="128">
        <f t="shared" si="43"/>
        <v>2012</v>
      </c>
      <c r="AC196" s="129" t="e">
        <f t="shared" si="45"/>
        <v>#REF!</v>
      </c>
    </row>
    <row r="197" spans="1:29" s="89" customFormat="1" ht="62.25" customHeight="1" x14ac:dyDescent="0.15">
      <c r="A197" s="276">
        <v>169</v>
      </c>
      <c r="B197" s="98" t="s">
        <v>242</v>
      </c>
      <c r="C197" s="98" t="s">
        <v>241</v>
      </c>
      <c r="D197" s="106"/>
      <c r="E197" s="98" t="s">
        <v>264</v>
      </c>
      <c r="F197" s="98"/>
      <c r="G197" s="98" t="s">
        <v>265</v>
      </c>
      <c r="H197" s="106">
        <v>2012</v>
      </c>
      <c r="I197" s="273"/>
      <c r="J197" s="273"/>
      <c r="K197" s="273"/>
      <c r="L197" s="273"/>
      <c r="M197" s="273"/>
      <c r="N197" s="106" t="s">
        <v>25</v>
      </c>
      <c r="O197" s="188">
        <v>8350000</v>
      </c>
      <c r="P197" s="189"/>
      <c r="Q197" s="125" t="e">
        <f>#REF!</f>
        <v>#REF!</v>
      </c>
      <c r="R197" s="126" t="e">
        <f t="shared" si="34"/>
        <v>#REF!</v>
      </c>
      <c r="S197" s="126" t="e">
        <f t="shared" si="35"/>
        <v>#REF!</v>
      </c>
      <c r="T197" s="127" t="e">
        <f t="shared" si="36"/>
        <v>#REF!</v>
      </c>
      <c r="U197" s="109">
        <f t="shared" si="37"/>
        <v>1</v>
      </c>
      <c r="V197" s="127" t="e">
        <f t="shared" si="38"/>
        <v>#REF!</v>
      </c>
      <c r="W197" s="127">
        <f t="shared" si="39"/>
        <v>2</v>
      </c>
      <c r="X197" s="127" t="e">
        <f t="shared" si="40"/>
        <v>#REF!</v>
      </c>
      <c r="Y197" s="109" t="e">
        <f t="shared" si="41"/>
        <v>#REF!</v>
      </c>
      <c r="Z197" s="109" t="e">
        <f t="shared" si="42"/>
        <v>#REF!</v>
      </c>
      <c r="AA197" s="109" t="e">
        <f t="shared" si="44"/>
        <v>#REF!</v>
      </c>
      <c r="AB197" s="128">
        <f t="shared" si="43"/>
        <v>2012</v>
      </c>
      <c r="AC197" s="129" t="e">
        <f t="shared" si="45"/>
        <v>#REF!</v>
      </c>
    </row>
    <row r="198" spans="1:29" s="89" customFormat="1" ht="31.5" customHeight="1" x14ac:dyDescent="0.15">
      <c r="A198" s="276">
        <v>170</v>
      </c>
      <c r="B198" s="98" t="s">
        <v>879</v>
      </c>
      <c r="C198" s="182" t="s">
        <v>266</v>
      </c>
      <c r="D198" s="106"/>
      <c r="E198" s="98"/>
      <c r="F198" s="98"/>
      <c r="G198" s="98"/>
      <c r="H198" s="106">
        <v>2012</v>
      </c>
      <c r="I198" s="273"/>
      <c r="J198" s="273"/>
      <c r="K198" s="273"/>
      <c r="L198" s="273"/>
      <c r="M198" s="273"/>
      <c r="N198" s="106" t="s">
        <v>25</v>
      </c>
      <c r="O198" s="188">
        <v>1150000</v>
      </c>
      <c r="P198" s="189"/>
      <c r="Q198" s="125" t="e">
        <f>#REF!</f>
        <v>#REF!</v>
      </c>
      <c r="R198" s="126" t="e">
        <f t="shared" si="34"/>
        <v>#REF!</v>
      </c>
      <c r="S198" s="126" t="e">
        <f t="shared" si="35"/>
        <v>#REF!</v>
      </c>
      <c r="T198" s="127" t="e">
        <f t="shared" si="36"/>
        <v>#REF!</v>
      </c>
      <c r="U198" s="109">
        <f t="shared" si="37"/>
        <v>1</v>
      </c>
      <c r="V198" s="127" t="e">
        <f t="shared" si="38"/>
        <v>#REF!</v>
      </c>
      <c r="W198" s="127">
        <f t="shared" si="39"/>
        <v>2</v>
      </c>
      <c r="X198" s="127" t="e">
        <f t="shared" si="40"/>
        <v>#REF!</v>
      </c>
      <c r="Y198" s="109" t="e">
        <f t="shared" si="41"/>
        <v>#REF!</v>
      </c>
      <c r="Z198" s="109" t="e">
        <f t="shared" si="42"/>
        <v>#REF!</v>
      </c>
      <c r="AA198" s="109" t="e">
        <f t="shared" si="44"/>
        <v>#REF!</v>
      </c>
      <c r="AB198" s="128">
        <f t="shared" si="43"/>
        <v>2012</v>
      </c>
      <c r="AC198" s="129" t="e">
        <f t="shared" si="45"/>
        <v>#REF!</v>
      </c>
    </row>
    <row r="199" spans="1:29" s="89" customFormat="1" ht="59.25" customHeight="1" thickBot="1" x14ac:dyDescent="0.2">
      <c r="A199" s="276">
        <v>171</v>
      </c>
      <c r="B199" s="169" t="s">
        <v>203</v>
      </c>
      <c r="C199" s="169" t="s">
        <v>202</v>
      </c>
      <c r="D199" s="171"/>
      <c r="E199" s="169" t="s">
        <v>267</v>
      </c>
      <c r="F199" s="169"/>
      <c r="G199" s="169"/>
      <c r="H199" s="171">
        <v>2012</v>
      </c>
      <c r="I199" s="191"/>
      <c r="J199" s="191"/>
      <c r="K199" s="191"/>
      <c r="L199" s="191"/>
      <c r="M199" s="191"/>
      <c r="N199" s="171" t="s">
        <v>25</v>
      </c>
      <c r="O199" s="202">
        <v>40764000</v>
      </c>
      <c r="P199" s="203"/>
      <c r="Q199" s="125" t="e">
        <f>#REF!</f>
        <v>#REF!</v>
      </c>
      <c r="R199" s="126" t="e">
        <f t="shared" si="34"/>
        <v>#REF!</v>
      </c>
      <c r="S199" s="126" t="e">
        <f t="shared" si="35"/>
        <v>#REF!</v>
      </c>
      <c r="T199" s="127" t="e">
        <f t="shared" si="36"/>
        <v>#REF!</v>
      </c>
      <c r="U199" s="109">
        <f t="shared" si="37"/>
        <v>1</v>
      </c>
      <c r="V199" s="127" t="e">
        <f t="shared" si="38"/>
        <v>#REF!</v>
      </c>
      <c r="W199" s="127">
        <f t="shared" si="39"/>
        <v>2</v>
      </c>
      <c r="X199" s="127" t="e">
        <f t="shared" si="40"/>
        <v>#REF!</v>
      </c>
      <c r="Y199" s="109" t="e">
        <f t="shared" si="41"/>
        <v>#REF!</v>
      </c>
      <c r="Z199" s="109" t="e">
        <f t="shared" si="42"/>
        <v>#REF!</v>
      </c>
      <c r="AA199" s="109" t="e">
        <f t="shared" si="44"/>
        <v>#REF!</v>
      </c>
      <c r="AB199" s="128">
        <f t="shared" si="43"/>
        <v>2012</v>
      </c>
      <c r="AC199" s="129" t="e">
        <f t="shared" si="45"/>
        <v>#REF!</v>
      </c>
    </row>
    <row r="200" spans="1:29" s="89" customFormat="1" ht="42" customHeight="1" x14ac:dyDescent="0.15">
      <c r="A200" s="276">
        <v>172</v>
      </c>
      <c r="B200" s="166" t="s">
        <v>880</v>
      </c>
      <c r="C200" s="166" t="s">
        <v>268</v>
      </c>
      <c r="D200" s="167"/>
      <c r="E200" s="166" t="s">
        <v>269</v>
      </c>
      <c r="F200" s="166"/>
      <c r="G200" s="166"/>
      <c r="H200" s="167">
        <v>2012</v>
      </c>
      <c r="I200" s="199"/>
      <c r="J200" s="199"/>
      <c r="K200" s="199"/>
      <c r="L200" s="199"/>
      <c r="M200" s="199"/>
      <c r="N200" s="167" t="s">
        <v>25</v>
      </c>
      <c r="O200" s="200">
        <v>3500000</v>
      </c>
      <c r="P200" s="201"/>
      <c r="Q200" s="125" t="e">
        <f>#REF!</f>
        <v>#REF!</v>
      </c>
      <c r="R200" s="126" t="e">
        <f t="shared" si="34"/>
        <v>#REF!</v>
      </c>
      <c r="S200" s="126" t="e">
        <f t="shared" si="35"/>
        <v>#REF!</v>
      </c>
      <c r="T200" s="127" t="e">
        <f t="shared" si="36"/>
        <v>#REF!</v>
      </c>
      <c r="U200" s="109">
        <f t="shared" si="37"/>
        <v>1</v>
      </c>
      <c r="V200" s="127" t="e">
        <f t="shared" si="38"/>
        <v>#REF!</v>
      </c>
      <c r="W200" s="127">
        <f t="shared" si="39"/>
        <v>2</v>
      </c>
      <c r="X200" s="127" t="e">
        <f t="shared" si="40"/>
        <v>#REF!</v>
      </c>
      <c r="Y200" s="109" t="e">
        <f t="shared" si="41"/>
        <v>#REF!</v>
      </c>
      <c r="Z200" s="109" t="e">
        <f t="shared" si="42"/>
        <v>#REF!</v>
      </c>
      <c r="AA200" s="109" t="e">
        <f t="shared" si="44"/>
        <v>#REF!</v>
      </c>
      <c r="AB200" s="128">
        <f t="shared" si="43"/>
        <v>2012</v>
      </c>
      <c r="AC200" s="129" t="e">
        <f t="shared" si="45"/>
        <v>#REF!</v>
      </c>
    </row>
    <row r="201" spans="1:29" s="89" customFormat="1" ht="32.25" customHeight="1" x14ac:dyDescent="0.15">
      <c r="A201" s="276">
        <v>173</v>
      </c>
      <c r="B201" s="98" t="s">
        <v>864</v>
      </c>
      <c r="C201" s="98" t="s">
        <v>270</v>
      </c>
      <c r="D201" s="106"/>
      <c r="E201" s="98"/>
      <c r="F201" s="98"/>
      <c r="G201" s="98"/>
      <c r="H201" s="106">
        <v>2012</v>
      </c>
      <c r="I201" s="273"/>
      <c r="J201" s="273"/>
      <c r="K201" s="273"/>
      <c r="L201" s="273"/>
      <c r="M201" s="273"/>
      <c r="N201" s="106" t="s">
        <v>25</v>
      </c>
      <c r="O201" s="188">
        <v>1000000</v>
      </c>
      <c r="P201" s="98" t="s">
        <v>270</v>
      </c>
      <c r="Q201" s="125" t="e">
        <f>#REF!</f>
        <v>#REF!</v>
      </c>
      <c r="R201" s="126" t="e">
        <f t="shared" ref="R201:R224" si="46">VLOOKUP(Q201,kelompok,2,0)</f>
        <v>#REF!</v>
      </c>
      <c r="S201" s="126" t="e">
        <f t="shared" ref="S201:S224" si="47">VLOOKUP(Q201,MASAMANFAAT,4,0)</f>
        <v>#REF!</v>
      </c>
      <c r="T201" s="127" t="e">
        <f t="shared" si="36"/>
        <v>#REF!</v>
      </c>
      <c r="U201" s="109">
        <f t="shared" si="37"/>
        <v>1</v>
      </c>
      <c r="V201" s="127" t="e">
        <f t="shared" si="38"/>
        <v>#REF!</v>
      </c>
      <c r="W201" s="127">
        <f t="shared" si="39"/>
        <v>2</v>
      </c>
      <c r="X201" s="127" t="e">
        <f t="shared" si="40"/>
        <v>#REF!</v>
      </c>
      <c r="Y201" s="109" t="e">
        <f t="shared" si="41"/>
        <v>#REF!</v>
      </c>
      <c r="Z201" s="109" t="e">
        <f t="shared" si="42"/>
        <v>#REF!</v>
      </c>
      <c r="AA201" s="109" t="e">
        <f t="shared" si="44"/>
        <v>#REF!</v>
      </c>
      <c r="AB201" s="128">
        <f t="shared" si="43"/>
        <v>2012</v>
      </c>
      <c r="AC201" s="129" t="e">
        <f t="shared" si="45"/>
        <v>#REF!</v>
      </c>
    </row>
    <row r="202" spans="1:29" s="89" customFormat="1" ht="31.5" customHeight="1" x14ac:dyDescent="0.15">
      <c r="A202" s="276">
        <v>174</v>
      </c>
      <c r="B202" s="98" t="s">
        <v>864</v>
      </c>
      <c r="C202" s="98" t="s">
        <v>270</v>
      </c>
      <c r="D202" s="105"/>
      <c r="E202" s="273"/>
      <c r="F202" s="98"/>
      <c r="G202" s="273"/>
      <c r="H202" s="106">
        <v>2012</v>
      </c>
      <c r="I202" s="106"/>
      <c r="J202" s="106"/>
      <c r="K202" s="106"/>
      <c r="L202" s="106"/>
      <c r="M202" s="106"/>
      <c r="N202" s="106" t="s">
        <v>25</v>
      </c>
      <c r="O202" s="188">
        <v>1600000</v>
      </c>
      <c r="P202" s="98" t="s">
        <v>270</v>
      </c>
      <c r="Q202" s="125" t="e">
        <f>#REF!</f>
        <v>#REF!</v>
      </c>
      <c r="R202" s="126" t="e">
        <f t="shared" si="46"/>
        <v>#REF!</v>
      </c>
      <c r="S202" s="126" t="e">
        <f t="shared" si="47"/>
        <v>#REF!</v>
      </c>
      <c r="T202" s="127" t="e">
        <f t="shared" ref="T202:T224" si="48">(O202-10)/S202</f>
        <v>#REF!</v>
      </c>
      <c r="U202" s="109">
        <f t="shared" ref="U202:U207" si="49">2013-AB202</f>
        <v>1</v>
      </c>
      <c r="V202" s="127" t="e">
        <f t="shared" ref="V202:V224" si="50">IF(U202&gt;S202,O202-10,T202*U202)</f>
        <v>#REF!</v>
      </c>
      <c r="W202" s="127">
        <f t="shared" ref="W202:W209" si="51">2014-AB202</f>
        <v>2</v>
      </c>
      <c r="X202" s="127" t="e">
        <f t="shared" ref="X202:X224" si="52">IF(O202-10=V202,0,T202)</f>
        <v>#REF!</v>
      </c>
      <c r="Y202" s="109" t="e">
        <f t="shared" ref="Y202:Y224" si="53">IF(O202-10=V202+X202,0,T202)</f>
        <v>#REF!</v>
      </c>
      <c r="Z202" s="109" t="e">
        <f t="shared" ref="Z202:Z224" si="54">IF(O202-10=V202+X202,0,T202)</f>
        <v>#REF!</v>
      </c>
      <c r="AA202" s="109" t="e">
        <f t="shared" si="44"/>
        <v>#REF!</v>
      </c>
      <c r="AB202" s="128">
        <f t="shared" ref="AB202:AB211" si="55">H202</f>
        <v>2012</v>
      </c>
      <c r="AC202" s="129" t="e">
        <f t="shared" si="45"/>
        <v>#REF!</v>
      </c>
    </row>
    <row r="203" spans="1:29" s="89" customFormat="1" ht="34.5" customHeight="1" x14ac:dyDescent="0.15">
      <c r="A203" s="276">
        <v>175</v>
      </c>
      <c r="B203" s="98" t="s">
        <v>242</v>
      </c>
      <c r="C203" s="98" t="s">
        <v>359</v>
      </c>
      <c r="D203" s="197" t="s">
        <v>368</v>
      </c>
      <c r="E203" s="98" t="s">
        <v>363</v>
      </c>
      <c r="F203" s="98"/>
      <c r="G203" s="106" t="s">
        <v>367</v>
      </c>
      <c r="H203" s="106">
        <v>2013</v>
      </c>
      <c r="I203" s="106"/>
      <c r="J203" s="106"/>
      <c r="K203" s="106"/>
      <c r="L203" s="106"/>
      <c r="M203" s="106"/>
      <c r="N203" s="106" t="s">
        <v>25</v>
      </c>
      <c r="O203" s="188">
        <v>60379027.279240221</v>
      </c>
      <c r="P203" s="189"/>
      <c r="Q203" s="125" t="e">
        <f>#REF!</f>
        <v>#REF!</v>
      </c>
      <c r="R203" s="126" t="e">
        <f t="shared" si="46"/>
        <v>#REF!</v>
      </c>
      <c r="S203" s="126" t="e">
        <f t="shared" si="47"/>
        <v>#REF!</v>
      </c>
      <c r="T203" s="127" t="e">
        <f t="shared" si="48"/>
        <v>#REF!</v>
      </c>
      <c r="U203" s="109">
        <f t="shared" si="49"/>
        <v>0</v>
      </c>
      <c r="V203" s="127" t="e">
        <f t="shared" si="50"/>
        <v>#REF!</v>
      </c>
      <c r="W203" s="127">
        <f t="shared" si="51"/>
        <v>1</v>
      </c>
      <c r="X203" s="127" t="e">
        <f t="shared" si="52"/>
        <v>#REF!</v>
      </c>
      <c r="Y203" s="109" t="e">
        <f t="shared" si="53"/>
        <v>#REF!</v>
      </c>
      <c r="Z203" s="109" t="e">
        <f t="shared" si="54"/>
        <v>#REF!</v>
      </c>
      <c r="AA203" s="109" t="e">
        <f t="shared" si="44"/>
        <v>#REF!</v>
      </c>
      <c r="AB203" s="128">
        <f t="shared" si="55"/>
        <v>2013</v>
      </c>
      <c r="AC203" s="129" t="e">
        <f t="shared" si="45"/>
        <v>#REF!</v>
      </c>
    </row>
    <row r="204" spans="1:29" s="89" customFormat="1" ht="75" customHeight="1" x14ac:dyDescent="0.15">
      <c r="A204" s="276">
        <v>176</v>
      </c>
      <c r="B204" s="98" t="s">
        <v>784</v>
      </c>
      <c r="C204" s="98" t="s">
        <v>360</v>
      </c>
      <c r="D204" s="197" t="s">
        <v>368</v>
      </c>
      <c r="E204" s="98" t="s">
        <v>364</v>
      </c>
      <c r="F204" s="98"/>
      <c r="G204" s="106" t="s">
        <v>367</v>
      </c>
      <c r="H204" s="106">
        <v>2013</v>
      </c>
      <c r="I204" s="106"/>
      <c r="J204" s="106"/>
      <c r="K204" s="106"/>
      <c r="L204" s="106"/>
      <c r="M204" s="106"/>
      <c r="N204" s="106" t="s">
        <v>25</v>
      </c>
      <c r="O204" s="188">
        <v>44252813.894961149</v>
      </c>
      <c r="P204" s="189"/>
      <c r="Q204" s="125" t="e">
        <f>#REF!</f>
        <v>#REF!</v>
      </c>
      <c r="R204" s="126" t="e">
        <f t="shared" si="46"/>
        <v>#REF!</v>
      </c>
      <c r="S204" s="126" t="e">
        <f t="shared" si="47"/>
        <v>#REF!</v>
      </c>
      <c r="T204" s="127" t="e">
        <f t="shared" si="48"/>
        <v>#REF!</v>
      </c>
      <c r="U204" s="109">
        <f t="shared" si="49"/>
        <v>0</v>
      </c>
      <c r="V204" s="127" t="e">
        <f t="shared" si="50"/>
        <v>#REF!</v>
      </c>
      <c r="W204" s="127">
        <f t="shared" si="51"/>
        <v>1</v>
      </c>
      <c r="X204" s="127" t="e">
        <f t="shared" si="52"/>
        <v>#REF!</v>
      </c>
      <c r="Y204" s="109" t="e">
        <f t="shared" si="53"/>
        <v>#REF!</v>
      </c>
      <c r="Z204" s="109" t="e">
        <f t="shared" si="54"/>
        <v>#REF!</v>
      </c>
      <c r="AA204" s="109" t="e">
        <f t="shared" si="44"/>
        <v>#REF!</v>
      </c>
      <c r="AB204" s="128">
        <f t="shared" si="55"/>
        <v>2013</v>
      </c>
      <c r="AC204" s="129" t="e">
        <f t="shared" si="45"/>
        <v>#REF!</v>
      </c>
    </row>
    <row r="205" spans="1:29" s="89" customFormat="1" ht="28.5" customHeight="1" x14ac:dyDescent="0.15">
      <c r="A205" s="276">
        <v>177</v>
      </c>
      <c r="B205" s="98" t="s">
        <v>881</v>
      </c>
      <c r="C205" s="98" t="s">
        <v>370</v>
      </c>
      <c r="D205" s="197" t="s">
        <v>369</v>
      </c>
      <c r="E205" s="98" t="s">
        <v>371</v>
      </c>
      <c r="F205" s="98"/>
      <c r="G205" s="106" t="s">
        <v>378</v>
      </c>
      <c r="H205" s="106">
        <v>2013</v>
      </c>
      <c r="I205" s="106"/>
      <c r="J205" s="106"/>
      <c r="K205" s="106"/>
      <c r="L205" s="106"/>
      <c r="M205" s="106"/>
      <c r="N205" s="106" t="s">
        <v>25</v>
      </c>
      <c r="O205" s="188">
        <v>10264887.486855941</v>
      </c>
      <c r="P205" s="189"/>
      <c r="Q205" s="125" t="e">
        <f>#REF!</f>
        <v>#REF!</v>
      </c>
      <c r="R205" s="126" t="e">
        <f t="shared" si="46"/>
        <v>#REF!</v>
      </c>
      <c r="S205" s="126" t="e">
        <f t="shared" si="47"/>
        <v>#REF!</v>
      </c>
      <c r="T205" s="127" t="e">
        <f t="shared" si="48"/>
        <v>#REF!</v>
      </c>
      <c r="U205" s="109">
        <f t="shared" si="49"/>
        <v>0</v>
      </c>
      <c r="V205" s="127" t="e">
        <f t="shared" si="50"/>
        <v>#REF!</v>
      </c>
      <c r="W205" s="127">
        <f t="shared" si="51"/>
        <v>1</v>
      </c>
      <c r="X205" s="127" t="e">
        <f t="shared" si="52"/>
        <v>#REF!</v>
      </c>
      <c r="Y205" s="109" t="e">
        <f t="shared" si="53"/>
        <v>#REF!</v>
      </c>
      <c r="Z205" s="109" t="e">
        <f t="shared" si="54"/>
        <v>#REF!</v>
      </c>
      <c r="AA205" s="109" t="e">
        <f t="shared" si="44"/>
        <v>#REF!</v>
      </c>
      <c r="AB205" s="128">
        <f t="shared" si="55"/>
        <v>2013</v>
      </c>
      <c r="AC205" s="129" t="e">
        <f t="shared" si="45"/>
        <v>#REF!</v>
      </c>
    </row>
    <row r="206" spans="1:29" s="89" customFormat="1" ht="35.25" customHeight="1" x14ac:dyDescent="0.15">
      <c r="A206" s="276">
        <v>178</v>
      </c>
      <c r="B206" s="98" t="s">
        <v>792</v>
      </c>
      <c r="C206" s="98" t="s">
        <v>361</v>
      </c>
      <c r="D206" s="197" t="s">
        <v>353</v>
      </c>
      <c r="E206" s="98" t="s">
        <v>365</v>
      </c>
      <c r="F206" s="98"/>
      <c r="G206" s="106" t="s">
        <v>367</v>
      </c>
      <c r="H206" s="106">
        <v>2013</v>
      </c>
      <c r="I206" s="106"/>
      <c r="J206" s="106"/>
      <c r="K206" s="106"/>
      <c r="L206" s="106"/>
      <c r="M206" s="106"/>
      <c r="N206" s="106" t="s">
        <v>25</v>
      </c>
      <c r="O206" s="188">
        <v>15805538.461538462</v>
      </c>
      <c r="P206" s="189"/>
      <c r="Q206" s="125" t="e">
        <f>#REF!</f>
        <v>#REF!</v>
      </c>
      <c r="R206" s="126" t="e">
        <f t="shared" si="46"/>
        <v>#REF!</v>
      </c>
      <c r="S206" s="126" t="e">
        <f t="shared" si="47"/>
        <v>#REF!</v>
      </c>
      <c r="T206" s="127" t="e">
        <f t="shared" si="48"/>
        <v>#REF!</v>
      </c>
      <c r="U206" s="109">
        <f t="shared" si="49"/>
        <v>0</v>
      </c>
      <c r="V206" s="127" t="e">
        <f t="shared" si="50"/>
        <v>#REF!</v>
      </c>
      <c r="W206" s="127">
        <f t="shared" si="51"/>
        <v>1</v>
      </c>
      <c r="X206" s="127" t="e">
        <f t="shared" si="52"/>
        <v>#REF!</v>
      </c>
      <c r="Y206" s="109" t="e">
        <f t="shared" si="53"/>
        <v>#REF!</v>
      </c>
      <c r="Z206" s="109" t="e">
        <f t="shared" si="54"/>
        <v>#REF!</v>
      </c>
      <c r="AA206" s="109" t="e">
        <f t="shared" si="44"/>
        <v>#REF!</v>
      </c>
      <c r="AB206" s="128">
        <f t="shared" si="55"/>
        <v>2013</v>
      </c>
      <c r="AC206" s="129" t="e">
        <f t="shared" si="45"/>
        <v>#REF!</v>
      </c>
    </row>
    <row r="207" spans="1:29" s="89" customFormat="1" ht="33.75" customHeight="1" x14ac:dyDescent="0.15">
      <c r="A207" s="276">
        <v>179</v>
      </c>
      <c r="B207" s="98" t="s">
        <v>796</v>
      </c>
      <c r="C207" s="98" t="s">
        <v>362</v>
      </c>
      <c r="D207" s="197" t="s">
        <v>369</v>
      </c>
      <c r="E207" s="98" t="s">
        <v>366</v>
      </c>
      <c r="F207" s="98"/>
      <c r="G207" s="106" t="s">
        <v>367</v>
      </c>
      <c r="H207" s="106">
        <v>2013</v>
      </c>
      <c r="I207" s="106"/>
      <c r="J207" s="106"/>
      <c r="K207" s="106"/>
      <c r="L207" s="106"/>
      <c r="M207" s="106"/>
      <c r="N207" s="106"/>
      <c r="O207" s="188">
        <v>33607461.538461536</v>
      </c>
      <c r="P207" s="189"/>
      <c r="Q207" s="125" t="e">
        <f>#REF!</f>
        <v>#REF!</v>
      </c>
      <c r="R207" s="126" t="e">
        <f t="shared" si="46"/>
        <v>#REF!</v>
      </c>
      <c r="S207" s="126" t="e">
        <f t="shared" si="47"/>
        <v>#REF!</v>
      </c>
      <c r="T207" s="127" t="e">
        <f t="shared" si="48"/>
        <v>#REF!</v>
      </c>
      <c r="U207" s="109">
        <f t="shared" si="49"/>
        <v>0</v>
      </c>
      <c r="V207" s="127" t="e">
        <f t="shared" si="50"/>
        <v>#REF!</v>
      </c>
      <c r="W207" s="127">
        <f t="shared" si="51"/>
        <v>1</v>
      </c>
      <c r="X207" s="127" t="e">
        <f t="shared" si="52"/>
        <v>#REF!</v>
      </c>
      <c r="Y207" s="109" t="e">
        <f t="shared" si="53"/>
        <v>#REF!</v>
      </c>
      <c r="Z207" s="109" t="e">
        <f t="shared" si="54"/>
        <v>#REF!</v>
      </c>
      <c r="AA207" s="109" t="e">
        <f t="shared" si="44"/>
        <v>#REF!</v>
      </c>
      <c r="AB207" s="128">
        <f t="shared" si="55"/>
        <v>2013</v>
      </c>
      <c r="AC207" s="129" t="e">
        <f t="shared" si="45"/>
        <v>#REF!</v>
      </c>
    </row>
    <row r="208" spans="1:29" s="89" customFormat="1" ht="24.75" customHeight="1" x14ac:dyDescent="0.15">
      <c r="A208" s="276">
        <v>180</v>
      </c>
      <c r="B208" s="98" t="s">
        <v>242</v>
      </c>
      <c r="C208" s="98" t="s">
        <v>387</v>
      </c>
      <c r="D208" s="197" t="s">
        <v>368</v>
      </c>
      <c r="E208" s="98" t="s">
        <v>386</v>
      </c>
      <c r="F208" s="98"/>
      <c r="G208" s="106" t="s">
        <v>385</v>
      </c>
      <c r="H208" s="106">
        <v>2014</v>
      </c>
      <c r="I208" s="106"/>
      <c r="J208" s="106"/>
      <c r="K208" s="106"/>
      <c r="L208" s="106"/>
      <c r="M208" s="106"/>
      <c r="N208" s="106" t="s">
        <v>25</v>
      </c>
      <c r="O208" s="188">
        <v>69876000</v>
      </c>
      <c r="P208" s="189"/>
      <c r="Q208" s="125" t="e">
        <f>#REF!</f>
        <v>#REF!</v>
      </c>
      <c r="R208" s="126" t="e">
        <f t="shared" si="46"/>
        <v>#REF!</v>
      </c>
      <c r="S208" s="126" t="e">
        <f t="shared" si="47"/>
        <v>#REF!</v>
      </c>
      <c r="T208" s="127" t="e">
        <f t="shared" si="48"/>
        <v>#REF!</v>
      </c>
      <c r="U208" s="109"/>
      <c r="V208" s="127"/>
      <c r="W208" s="127">
        <f t="shared" si="51"/>
        <v>0</v>
      </c>
      <c r="X208" s="127" t="e">
        <f t="shared" si="52"/>
        <v>#REF!</v>
      </c>
      <c r="Y208" s="109" t="e">
        <f t="shared" si="53"/>
        <v>#REF!</v>
      </c>
      <c r="Z208" s="109" t="e">
        <f t="shared" si="54"/>
        <v>#REF!</v>
      </c>
      <c r="AA208" s="109" t="e">
        <f t="shared" si="44"/>
        <v>#REF!</v>
      </c>
      <c r="AB208" s="128">
        <f t="shared" si="55"/>
        <v>2014</v>
      </c>
      <c r="AC208" s="129" t="e">
        <f t="shared" si="45"/>
        <v>#REF!</v>
      </c>
    </row>
    <row r="209" spans="1:31" s="89" customFormat="1" ht="24.75" customHeight="1" x14ac:dyDescent="0.15">
      <c r="A209" s="276">
        <v>181</v>
      </c>
      <c r="B209" s="98" t="s">
        <v>864</v>
      </c>
      <c r="C209" s="98" t="s">
        <v>388</v>
      </c>
      <c r="D209" s="197" t="s">
        <v>353</v>
      </c>
      <c r="E209" s="98" t="s">
        <v>389</v>
      </c>
      <c r="F209" s="98"/>
      <c r="G209" s="106" t="s">
        <v>385</v>
      </c>
      <c r="H209" s="106">
        <v>2014</v>
      </c>
      <c r="I209" s="106"/>
      <c r="J209" s="106"/>
      <c r="K209" s="106"/>
      <c r="L209" s="106"/>
      <c r="M209" s="106"/>
      <c r="N209" s="106" t="s">
        <v>25</v>
      </c>
      <c r="O209" s="188">
        <v>10000000</v>
      </c>
      <c r="P209" s="98" t="s">
        <v>388</v>
      </c>
      <c r="Q209" s="125" t="e">
        <f>#REF!</f>
        <v>#REF!</v>
      </c>
      <c r="R209" s="126" t="e">
        <f t="shared" si="46"/>
        <v>#REF!</v>
      </c>
      <c r="S209" s="126" t="e">
        <f t="shared" si="47"/>
        <v>#REF!</v>
      </c>
      <c r="T209" s="127" t="e">
        <f t="shared" si="48"/>
        <v>#REF!</v>
      </c>
      <c r="U209" s="109"/>
      <c r="V209" s="127"/>
      <c r="W209" s="127">
        <f t="shared" si="51"/>
        <v>0</v>
      </c>
      <c r="X209" s="127" t="e">
        <f t="shared" si="52"/>
        <v>#REF!</v>
      </c>
      <c r="Y209" s="109" t="e">
        <f t="shared" si="53"/>
        <v>#REF!</v>
      </c>
      <c r="Z209" s="109" t="e">
        <f t="shared" si="54"/>
        <v>#REF!</v>
      </c>
      <c r="AA209" s="109" t="e">
        <f t="shared" si="44"/>
        <v>#REF!</v>
      </c>
      <c r="AB209" s="128">
        <f t="shared" si="55"/>
        <v>2014</v>
      </c>
      <c r="AC209" s="129" t="e">
        <f t="shared" si="45"/>
        <v>#REF!</v>
      </c>
    </row>
    <row r="210" spans="1:31" s="89" customFormat="1" ht="24.75" customHeight="1" x14ac:dyDescent="0.15">
      <c r="A210" s="276">
        <v>182</v>
      </c>
      <c r="B210" s="98" t="s">
        <v>771</v>
      </c>
      <c r="C210" s="98" t="s">
        <v>390</v>
      </c>
      <c r="D210" s="197"/>
      <c r="E210" s="98"/>
      <c r="F210" s="98"/>
      <c r="G210" s="106" t="s">
        <v>385</v>
      </c>
      <c r="H210" s="106">
        <v>2015</v>
      </c>
      <c r="I210" s="106"/>
      <c r="J210" s="106"/>
      <c r="K210" s="106"/>
      <c r="L210" s="106"/>
      <c r="M210" s="106"/>
      <c r="N210" s="106" t="s">
        <v>25</v>
      </c>
      <c r="O210" s="188">
        <v>65816697.247706421</v>
      </c>
      <c r="P210" s="189"/>
      <c r="Q210" s="125" t="e">
        <f>#REF!</f>
        <v>#REF!</v>
      </c>
      <c r="R210" s="126" t="e">
        <f t="shared" si="46"/>
        <v>#REF!</v>
      </c>
      <c r="S210" s="126" t="e">
        <f t="shared" si="47"/>
        <v>#REF!</v>
      </c>
      <c r="T210" s="127" t="e">
        <f t="shared" si="48"/>
        <v>#REF!</v>
      </c>
      <c r="U210" s="109"/>
      <c r="V210" s="127"/>
      <c r="W210" s="127"/>
      <c r="X210" s="127"/>
      <c r="Y210" s="109" t="e">
        <f t="shared" si="53"/>
        <v>#REF!</v>
      </c>
      <c r="Z210" s="109" t="e">
        <f t="shared" si="54"/>
        <v>#REF!</v>
      </c>
      <c r="AA210" s="109" t="e">
        <f t="shared" si="44"/>
        <v>#REF!</v>
      </c>
      <c r="AB210" s="128">
        <f t="shared" si="55"/>
        <v>2015</v>
      </c>
      <c r="AC210" s="129" t="e">
        <f t="shared" si="45"/>
        <v>#REF!</v>
      </c>
    </row>
    <row r="211" spans="1:31" s="89" customFormat="1" ht="24.75" customHeight="1" x14ac:dyDescent="0.15">
      <c r="A211" s="276">
        <v>183</v>
      </c>
      <c r="B211" s="98" t="s">
        <v>784</v>
      </c>
      <c r="C211" s="98" t="s">
        <v>391</v>
      </c>
      <c r="D211" s="197" t="s">
        <v>353</v>
      </c>
      <c r="E211" s="98"/>
      <c r="F211" s="98"/>
      <c r="G211" s="106" t="s">
        <v>385</v>
      </c>
      <c r="H211" s="106">
        <v>2015</v>
      </c>
      <c r="I211" s="106"/>
      <c r="J211" s="106"/>
      <c r="K211" s="106"/>
      <c r="L211" s="106"/>
      <c r="M211" s="106"/>
      <c r="N211" s="106" t="s">
        <v>25</v>
      </c>
      <c r="O211" s="188">
        <v>19588302.752293579</v>
      </c>
      <c r="P211" s="189"/>
      <c r="Q211" s="125" t="e">
        <f>#REF!</f>
        <v>#REF!</v>
      </c>
      <c r="R211" s="126" t="e">
        <f t="shared" si="46"/>
        <v>#REF!</v>
      </c>
      <c r="S211" s="126" t="e">
        <f t="shared" si="47"/>
        <v>#REF!</v>
      </c>
      <c r="T211" s="127" t="e">
        <f t="shared" si="48"/>
        <v>#REF!</v>
      </c>
      <c r="U211" s="111"/>
      <c r="V211" s="127"/>
      <c r="W211" s="127"/>
      <c r="X211" s="127"/>
      <c r="Y211" s="111" t="e">
        <f t="shared" si="53"/>
        <v>#REF!</v>
      </c>
      <c r="Z211" s="111" t="e">
        <f t="shared" si="54"/>
        <v>#REF!</v>
      </c>
      <c r="AA211" s="111" t="e">
        <f t="shared" si="44"/>
        <v>#REF!</v>
      </c>
      <c r="AB211" s="128">
        <f t="shared" si="55"/>
        <v>2015</v>
      </c>
      <c r="AC211" s="129" t="e">
        <f t="shared" si="45"/>
        <v>#REF!</v>
      </c>
    </row>
    <row r="212" spans="1:31" s="89" customFormat="1" ht="25.5" customHeight="1" x14ac:dyDescent="0.15">
      <c r="A212" s="275"/>
      <c r="B212" s="273"/>
      <c r="C212" s="98"/>
      <c r="D212" s="105"/>
      <c r="E212" s="273"/>
      <c r="F212" s="98"/>
      <c r="G212" s="273"/>
      <c r="H212" s="106"/>
      <c r="I212" s="106"/>
      <c r="J212" s="106"/>
      <c r="K212" s="106"/>
      <c r="L212" s="106"/>
      <c r="M212" s="106"/>
      <c r="N212" s="106"/>
      <c r="O212" s="188"/>
      <c r="P212" s="189"/>
      <c r="Q212" s="125"/>
      <c r="R212" s="126"/>
      <c r="S212" s="126"/>
      <c r="T212" s="127"/>
      <c r="U212" s="109"/>
      <c r="V212" s="127"/>
      <c r="W212" s="127"/>
      <c r="X212" s="127"/>
      <c r="Y212" s="109"/>
      <c r="Z212" s="109"/>
      <c r="AA212" s="109"/>
      <c r="AB212" s="128"/>
      <c r="AC212" s="129"/>
    </row>
    <row r="213" spans="1:31" s="89" customFormat="1" ht="30.75" customHeight="1" x14ac:dyDescent="0.15">
      <c r="A213" s="183" t="s">
        <v>271</v>
      </c>
      <c r="B213" s="181" t="s">
        <v>765</v>
      </c>
      <c r="C213" s="273"/>
      <c r="D213" s="105"/>
      <c r="E213" s="273"/>
      <c r="F213" s="273"/>
      <c r="G213" s="273"/>
      <c r="H213" s="273"/>
      <c r="I213" s="273"/>
      <c r="J213" s="273"/>
      <c r="K213" s="273"/>
      <c r="L213" s="273"/>
      <c r="M213" s="273"/>
      <c r="N213" s="273"/>
      <c r="O213" s="185">
        <f>SUM(O214:O220)</f>
        <v>38049077.33263354</v>
      </c>
      <c r="P213" s="354"/>
      <c r="Q213" s="125"/>
      <c r="R213" s="126"/>
      <c r="S213" s="126"/>
      <c r="T213" s="127"/>
      <c r="U213" s="109"/>
      <c r="V213" s="131" t="e">
        <f>SUM(V214:V220)</f>
        <v>#REF!</v>
      </c>
      <c r="W213" s="131"/>
      <c r="X213" s="131" t="e">
        <f>SUM(X214:X220)</f>
        <v>#REF!</v>
      </c>
      <c r="Y213" s="131" t="e">
        <f>SUM(Y214:Y220)</f>
        <v>#REF!</v>
      </c>
      <c r="Z213" s="131" t="e">
        <f>SUM(Z214:Z220)</f>
        <v>#REF!</v>
      </c>
      <c r="AA213" s="131" t="e">
        <f>SUM(AA214:AA220)</f>
        <v>#REF!</v>
      </c>
      <c r="AB213" s="131"/>
      <c r="AC213" s="131" t="e">
        <f>SUM(AC214:AC220)</f>
        <v>#REF!</v>
      </c>
      <c r="AD213" s="122" t="e">
        <f>V213+X213+Y213+Z213+AA213</f>
        <v>#REF!</v>
      </c>
      <c r="AE213" s="309"/>
    </row>
    <row r="214" spans="1:31" s="89" customFormat="1" ht="18" customHeight="1" x14ac:dyDescent="0.15">
      <c r="A214" s="276">
        <v>1</v>
      </c>
      <c r="B214" s="98" t="s">
        <v>868</v>
      </c>
      <c r="C214" s="98" t="s">
        <v>273</v>
      </c>
      <c r="D214" s="105"/>
      <c r="E214" s="98" t="s">
        <v>79</v>
      </c>
      <c r="F214" s="273"/>
      <c r="G214" s="98" t="s">
        <v>76</v>
      </c>
      <c r="H214" s="106" t="s">
        <v>275</v>
      </c>
      <c r="I214" s="273"/>
      <c r="J214" s="273"/>
      <c r="K214" s="273"/>
      <c r="L214" s="273"/>
      <c r="M214" s="273"/>
      <c r="N214" s="106" t="s">
        <v>25</v>
      </c>
      <c r="O214" s="188">
        <v>260000</v>
      </c>
      <c r="P214" s="353"/>
      <c r="Q214" s="125" t="e">
        <f>#REF!</f>
        <v>#REF!</v>
      </c>
      <c r="R214" s="126" t="e">
        <f t="shared" si="46"/>
        <v>#REF!</v>
      </c>
      <c r="S214" s="126" t="e">
        <f t="shared" si="47"/>
        <v>#REF!</v>
      </c>
      <c r="T214" s="127" t="e">
        <f t="shared" si="48"/>
        <v>#REF!</v>
      </c>
      <c r="U214" s="109">
        <f t="shared" ref="U214:U220" si="56">2013-AB214</f>
        <v>9</v>
      </c>
      <c r="V214" s="127" t="e">
        <f t="shared" si="50"/>
        <v>#REF!</v>
      </c>
      <c r="W214" s="127">
        <f t="shared" ref="W214:W220" si="57">2014-AB214</f>
        <v>10</v>
      </c>
      <c r="X214" s="127" t="e">
        <f t="shared" si="52"/>
        <v>#REF!</v>
      </c>
      <c r="Y214" s="109" t="e">
        <f t="shared" si="53"/>
        <v>#REF!</v>
      </c>
      <c r="Z214" s="109" t="e">
        <f t="shared" si="54"/>
        <v>#REF!</v>
      </c>
      <c r="AA214" s="109" t="e">
        <f t="shared" ref="AA214:AA234" si="58">IF(O214-10=V214+X214+Y214+Z214,0,T214)</f>
        <v>#REF!</v>
      </c>
      <c r="AB214" s="128" t="str">
        <f t="shared" ref="AB214:AB220" si="59">H214</f>
        <v>2004</v>
      </c>
      <c r="AC214" s="129" t="e">
        <f t="shared" ref="AC214:AC220" si="60">O214-(X214+Y214+V214+Z214+AA214)</f>
        <v>#REF!</v>
      </c>
      <c r="AE214" s="309"/>
    </row>
    <row r="215" spans="1:31" s="89" customFormat="1" ht="18" customHeight="1" x14ac:dyDescent="0.15">
      <c r="A215" s="276">
        <v>2</v>
      </c>
      <c r="B215" s="98" t="s">
        <v>799</v>
      </c>
      <c r="C215" s="98" t="s">
        <v>276</v>
      </c>
      <c r="D215" s="105"/>
      <c r="E215" s="98" t="s">
        <v>278</v>
      </c>
      <c r="F215" s="273"/>
      <c r="G215" s="98" t="s">
        <v>76</v>
      </c>
      <c r="H215" s="106">
        <v>2006</v>
      </c>
      <c r="I215" s="273"/>
      <c r="J215" s="273"/>
      <c r="K215" s="273"/>
      <c r="L215" s="273"/>
      <c r="M215" s="273"/>
      <c r="N215" s="106" t="s">
        <v>25</v>
      </c>
      <c r="O215" s="188">
        <v>262500</v>
      </c>
      <c r="P215" s="189"/>
      <c r="Q215" s="125" t="e">
        <f>#REF!</f>
        <v>#REF!</v>
      </c>
      <c r="R215" s="126" t="e">
        <f t="shared" si="46"/>
        <v>#REF!</v>
      </c>
      <c r="S215" s="126" t="e">
        <f t="shared" si="47"/>
        <v>#REF!</v>
      </c>
      <c r="T215" s="127" t="e">
        <f t="shared" si="48"/>
        <v>#REF!</v>
      </c>
      <c r="U215" s="109">
        <f t="shared" si="56"/>
        <v>7</v>
      </c>
      <c r="V215" s="127" t="e">
        <f t="shared" si="50"/>
        <v>#REF!</v>
      </c>
      <c r="W215" s="127">
        <f t="shared" si="57"/>
        <v>8</v>
      </c>
      <c r="X215" s="127" t="e">
        <f t="shared" si="52"/>
        <v>#REF!</v>
      </c>
      <c r="Y215" s="109" t="e">
        <f t="shared" si="53"/>
        <v>#REF!</v>
      </c>
      <c r="Z215" s="109" t="e">
        <f t="shared" si="54"/>
        <v>#REF!</v>
      </c>
      <c r="AA215" s="109" t="e">
        <f t="shared" si="58"/>
        <v>#REF!</v>
      </c>
      <c r="AB215" s="128">
        <f t="shared" si="59"/>
        <v>2006</v>
      </c>
      <c r="AC215" s="129" t="e">
        <f t="shared" si="60"/>
        <v>#REF!</v>
      </c>
    </row>
    <row r="216" spans="1:31" s="89" customFormat="1" ht="36" customHeight="1" x14ac:dyDescent="0.15">
      <c r="A216" s="276">
        <v>3</v>
      </c>
      <c r="B216" s="98" t="s">
        <v>866</v>
      </c>
      <c r="C216" s="98" t="s">
        <v>279</v>
      </c>
      <c r="D216" s="105"/>
      <c r="E216" s="98" t="s">
        <v>280</v>
      </c>
      <c r="F216" s="273"/>
      <c r="G216" s="98"/>
      <c r="H216" s="106">
        <v>2007</v>
      </c>
      <c r="I216" s="273"/>
      <c r="J216" s="273"/>
      <c r="K216" s="273"/>
      <c r="L216" s="273"/>
      <c r="M216" s="273"/>
      <c r="N216" s="106" t="s">
        <v>25</v>
      </c>
      <c r="O216" s="188">
        <v>5000000</v>
      </c>
      <c r="P216" s="189"/>
      <c r="Q216" s="125" t="e">
        <f>#REF!</f>
        <v>#REF!</v>
      </c>
      <c r="R216" s="126" t="e">
        <f t="shared" si="46"/>
        <v>#REF!</v>
      </c>
      <c r="S216" s="126" t="e">
        <f t="shared" si="47"/>
        <v>#REF!</v>
      </c>
      <c r="T216" s="127" t="e">
        <f t="shared" si="48"/>
        <v>#REF!</v>
      </c>
      <c r="U216" s="109">
        <f t="shared" si="56"/>
        <v>6</v>
      </c>
      <c r="V216" s="127" t="e">
        <f t="shared" si="50"/>
        <v>#REF!</v>
      </c>
      <c r="W216" s="127">
        <f t="shared" si="57"/>
        <v>7</v>
      </c>
      <c r="X216" s="127" t="e">
        <f t="shared" si="52"/>
        <v>#REF!</v>
      </c>
      <c r="Y216" s="109" t="e">
        <f t="shared" si="53"/>
        <v>#REF!</v>
      </c>
      <c r="Z216" s="109" t="e">
        <f t="shared" si="54"/>
        <v>#REF!</v>
      </c>
      <c r="AA216" s="109" t="e">
        <f t="shared" si="58"/>
        <v>#REF!</v>
      </c>
      <c r="AB216" s="128">
        <f t="shared" si="59"/>
        <v>2007</v>
      </c>
      <c r="AC216" s="129" t="e">
        <f t="shared" si="60"/>
        <v>#REF!</v>
      </c>
    </row>
    <row r="217" spans="1:31" s="89" customFormat="1" ht="36" customHeight="1" x14ac:dyDescent="0.15">
      <c r="A217" s="276">
        <v>4</v>
      </c>
      <c r="B217" s="98" t="s">
        <v>867</v>
      </c>
      <c r="C217" s="98" t="s">
        <v>281</v>
      </c>
      <c r="D217" s="105"/>
      <c r="E217" s="98" t="s">
        <v>283</v>
      </c>
      <c r="F217" s="273"/>
      <c r="G217" s="273"/>
      <c r="H217" s="106">
        <v>2008</v>
      </c>
      <c r="I217" s="273"/>
      <c r="J217" s="273"/>
      <c r="K217" s="273"/>
      <c r="L217" s="273"/>
      <c r="M217" s="273"/>
      <c r="N217" s="106" t="s">
        <v>25</v>
      </c>
      <c r="O217" s="188">
        <v>9500000</v>
      </c>
      <c r="P217" s="189" t="s">
        <v>281</v>
      </c>
      <c r="Q217" s="125" t="e">
        <f>#REF!</f>
        <v>#REF!</v>
      </c>
      <c r="R217" s="126" t="e">
        <f t="shared" si="46"/>
        <v>#REF!</v>
      </c>
      <c r="S217" s="126" t="e">
        <f t="shared" si="47"/>
        <v>#REF!</v>
      </c>
      <c r="T217" s="127" t="e">
        <f t="shared" si="48"/>
        <v>#REF!</v>
      </c>
      <c r="U217" s="109">
        <f t="shared" si="56"/>
        <v>5</v>
      </c>
      <c r="V217" s="127" t="e">
        <f t="shared" si="50"/>
        <v>#REF!</v>
      </c>
      <c r="W217" s="127">
        <f t="shared" si="57"/>
        <v>6</v>
      </c>
      <c r="X217" s="127" t="e">
        <f t="shared" si="52"/>
        <v>#REF!</v>
      </c>
      <c r="Y217" s="109" t="e">
        <f t="shared" si="53"/>
        <v>#REF!</v>
      </c>
      <c r="Z217" s="109" t="e">
        <f t="shared" si="54"/>
        <v>#REF!</v>
      </c>
      <c r="AA217" s="109" t="e">
        <f t="shared" si="58"/>
        <v>#REF!</v>
      </c>
      <c r="AB217" s="128">
        <f t="shared" si="59"/>
        <v>2008</v>
      </c>
      <c r="AC217" s="129" t="e">
        <f t="shared" si="60"/>
        <v>#REF!</v>
      </c>
    </row>
    <row r="218" spans="1:31" s="89" customFormat="1" ht="36" customHeight="1" x14ac:dyDescent="0.15">
      <c r="A218" s="276">
        <v>5</v>
      </c>
      <c r="B218" s="98" t="s">
        <v>869</v>
      </c>
      <c r="C218" s="98" t="s">
        <v>372</v>
      </c>
      <c r="D218" s="198" t="s">
        <v>353</v>
      </c>
      <c r="E218" s="98" t="s">
        <v>375</v>
      </c>
      <c r="F218" s="273"/>
      <c r="G218" s="106" t="s">
        <v>367</v>
      </c>
      <c r="H218" s="106">
        <v>2013</v>
      </c>
      <c r="I218" s="273"/>
      <c r="J218" s="273"/>
      <c r="K218" s="273"/>
      <c r="L218" s="273"/>
      <c r="M218" s="273"/>
      <c r="N218" s="106" t="s">
        <v>25</v>
      </c>
      <c r="O218" s="188">
        <v>5142158.8257986298</v>
      </c>
      <c r="P218" s="189" t="s">
        <v>372</v>
      </c>
      <c r="Q218" s="125" t="e">
        <f>#REF!</f>
        <v>#REF!</v>
      </c>
      <c r="R218" s="126" t="e">
        <f t="shared" si="46"/>
        <v>#REF!</v>
      </c>
      <c r="S218" s="126" t="e">
        <f t="shared" si="47"/>
        <v>#REF!</v>
      </c>
      <c r="T218" s="127" t="e">
        <f t="shared" si="48"/>
        <v>#REF!</v>
      </c>
      <c r="U218" s="109">
        <f t="shared" si="56"/>
        <v>0</v>
      </c>
      <c r="V218" s="127" t="e">
        <f t="shared" si="50"/>
        <v>#REF!</v>
      </c>
      <c r="W218" s="127">
        <f t="shared" si="57"/>
        <v>1</v>
      </c>
      <c r="X218" s="127" t="e">
        <f t="shared" si="52"/>
        <v>#REF!</v>
      </c>
      <c r="Y218" s="109" t="e">
        <f t="shared" si="53"/>
        <v>#REF!</v>
      </c>
      <c r="Z218" s="109" t="e">
        <f t="shared" si="54"/>
        <v>#REF!</v>
      </c>
      <c r="AA218" s="109" t="e">
        <f t="shared" si="58"/>
        <v>#REF!</v>
      </c>
      <c r="AB218" s="128">
        <f t="shared" si="59"/>
        <v>2013</v>
      </c>
      <c r="AC218" s="129" t="e">
        <f t="shared" si="60"/>
        <v>#REF!</v>
      </c>
    </row>
    <row r="219" spans="1:31" s="89" customFormat="1" ht="48" customHeight="1" x14ac:dyDescent="0.15">
      <c r="A219" s="276">
        <v>6</v>
      </c>
      <c r="B219" s="98" t="s">
        <v>776</v>
      </c>
      <c r="C219" s="98" t="s">
        <v>373</v>
      </c>
      <c r="D219" s="198" t="s">
        <v>353</v>
      </c>
      <c r="E219" s="98" t="s">
        <v>376</v>
      </c>
      <c r="F219" s="273"/>
      <c r="G219" s="106" t="s">
        <v>367</v>
      </c>
      <c r="H219" s="106">
        <v>2013</v>
      </c>
      <c r="I219" s="273"/>
      <c r="J219" s="273"/>
      <c r="K219" s="273"/>
      <c r="L219" s="273"/>
      <c r="M219" s="273"/>
      <c r="N219" s="106" t="s">
        <v>25</v>
      </c>
      <c r="O219" s="188">
        <v>8636975.8149316516</v>
      </c>
      <c r="P219" s="189"/>
      <c r="Q219" s="125" t="e">
        <f>#REF!</f>
        <v>#REF!</v>
      </c>
      <c r="R219" s="126" t="e">
        <f t="shared" si="46"/>
        <v>#REF!</v>
      </c>
      <c r="S219" s="126" t="e">
        <f t="shared" si="47"/>
        <v>#REF!</v>
      </c>
      <c r="T219" s="127" t="e">
        <f t="shared" si="48"/>
        <v>#REF!</v>
      </c>
      <c r="U219" s="109">
        <f t="shared" si="56"/>
        <v>0</v>
      </c>
      <c r="V219" s="127" t="e">
        <f t="shared" si="50"/>
        <v>#REF!</v>
      </c>
      <c r="W219" s="127">
        <f t="shared" si="57"/>
        <v>1</v>
      </c>
      <c r="X219" s="127" t="e">
        <f t="shared" si="52"/>
        <v>#REF!</v>
      </c>
      <c r="Y219" s="109" t="e">
        <f t="shared" si="53"/>
        <v>#REF!</v>
      </c>
      <c r="Z219" s="109" t="e">
        <f t="shared" si="54"/>
        <v>#REF!</v>
      </c>
      <c r="AA219" s="109" t="e">
        <f t="shared" si="58"/>
        <v>#REF!</v>
      </c>
      <c r="AB219" s="128">
        <f t="shared" si="59"/>
        <v>2013</v>
      </c>
      <c r="AC219" s="129" t="e">
        <f t="shared" si="60"/>
        <v>#REF!</v>
      </c>
    </row>
    <row r="220" spans="1:31" s="89" customFormat="1" ht="18" customHeight="1" x14ac:dyDescent="0.15">
      <c r="A220" s="276">
        <v>7</v>
      </c>
      <c r="B220" s="98" t="s">
        <v>866</v>
      </c>
      <c r="C220" s="98" t="s">
        <v>279</v>
      </c>
      <c r="D220" s="198" t="s">
        <v>353</v>
      </c>
      <c r="E220" s="98" t="s">
        <v>377</v>
      </c>
      <c r="F220" s="273"/>
      <c r="G220" s="106" t="s">
        <v>367</v>
      </c>
      <c r="H220" s="106">
        <v>2013</v>
      </c>
      <c r="I220" s="273"/>
      <c r="J220" s="273"/>
      <c r="K220" s="273"/>
      <c r="L220" s="273"/>
      <c r="M220" s="273"/>
      <c r="N220" s="106" t="s">
        <v>25</v>
      </c>
      <c r="O220" s="188">
        <v>9247442.6919032596</v>
      </c>
      <c r="P220" s="189"/>
      <c r="Q220" s="125" t="e">
        <f>#REF!</f>
        <v>#REF!</v>
      </c>
      <c r="R220" s="126" t="e">
        <f t="shared" si="46"/>
        <v>#REF!</v>
      </c>
      <c r="S220" s="126" t="e">
        <f t="shared" si="47"/>
        <v>#REF!</v>
      </c>
      <c r="T220" s="127" t="e">
        <f t="shared" si="48"/>
        <v>#REF!</v>
      </c>
      <c r="U220" s="109">
        <f t="shared" si="56"/>
        <v>0</v>
      </c>
      <c r="V220" s="127" t="e">
        <f t="shared" si="50"/>
        <v>#REF!</v>
      </c>
      <c r="W220" s="127">
        <f t="shared" si="57"/>
        <v>1</v>
      </c>
      <c r="X220" s="127" t="e">
        <f t="shared" si="52"/>
        <v>#REF!</v>
      </c>
      <c r="Y220" s="109" t="e">
        <f t="shared" si="53"/>
        <v>#REF!</v>
      </c>
      <c r="Z220" s="109" t="e">
        <f t="shared" si="54"/>
        <v>#REF!</v>
      </c>
      <c r="AA220" s="109" t="e">
        <f t="shared" si="58"/>
        <v>#REF!</v>
      </c>
      <c r="AB220" s="128">
        <f t="shared" si="59"/>
        <v>2013</v>
      </c>
      <c r="AC220" s="129" t="e">
        <f t="shared" si="60"/>
        <v>#REF!</v>
      </c>
    </row>
    <row r="221" spans="1:31" s="89" customFormat="1" ht="24" customHeight="1" x14ac:dyDescent="0.15">
      <c r="A221" s="275"/>
      <c r="B221" s="98"/>
      <c r="C221" s="98"/>
      <c r="D221" s="105"/>
      <c r="E221" s="98"/>
      <c r="F221" s="273"/>
      <c r="G221" s="273"/>
      <c r="H221" s="106"/>
      <c r="I221" s="273"/>
      <c r="J221" s="273"/>
      <c r="K221" s="273"/>
      <c r="L221" s="273"/>
      <c r="M221" s="273"/>
      <c r="N221" s="106"/>
      <c r="O221" s="188"/>
      <c r="P221" s="189"/>
      <c r="Q221" s="125"/>
      <c r="R221" s="126"/>
      <c r="S221" s="126"/>
      <c r="T221" s="127"/>
      <c r="U221" s="109"/>
      <c r="V221" s="127"/>
      <c r="W221" s="127"/>
      <c r="X221" s="127"/>
      <c r="Y221" s="109"/>
      <c r="Z221" s="109"/>
      <c r="AA221" s="109"/>
      <c r="AB221" s="128"/>
      <c r="AC221" s="129"/>
    </row>
    <row r="222" spans="1:31" s="89" customFormat="1" ht="25.5" customHeight="1" thickBot="1" x14ac:dyDescent="0.35">
      <c r="A222" s="278" t="s">
        <v>284</v>
      </c>
      <c r="B222" s="279" t="s">
        <v>766</v>
      </c>
      <c r="C222" s="191"/>
      <c r="D222" s="170"/>
      <c r="E222" s="191"/>
      <c r="F222" s="191"/>
      <c r="G222" s="191"/>
      <c r="H222" s="191"/>
      <c r="I222" s="191"/>
      <c r="J222" s="191"/>
      <c r="K222" s="191"/>
      <c r="L222" s="191"/>
      <c r="M222" s="191"/>
      <c r="N222" s="191"/>
      <c r="O222" s="192">
        <f>SUM(O223:O227)</f>
        <v>112470720.54197919</v>
      </c>
      <c r="P222" s="193"/>
      <c r="Q222" s="125"/>
      <c r="R222" s="126"/>
      <c r="S222" s="126"/>
      <c r="T222" s="127"/>
      <c r="U222" s="109"/>
      <c r="V222" s="131" t="e">
        <f>SUM(V223:V224)</f>
        <v>#REF!</v>
      </c>
      <c r="W222" s="131"/>
      <c r="X222" s="131" t="e">
        <f>SUM(X223:X224)</f>
        <v>#REF!</v>
      </c>
      <c r="Y222" s="131" t="e">
        <f>SUM(Y223:Y224)</f>
        <v>#REF!</v>
      </c>
      <c r="Z222" s="131" t="e">
        <f>SUM(Z223:Z224)</f>
        <v>#REF!</v>
      </c>
      <c r="AA222" s="131" t="e">
        <f>SUM(AA223:AA224)</f>
        <v>#REF!</v>
      </c>
      <c r="AB222" s="132"/>
      <c r="AC222" s="131" t="e">
        <f>SUM(AC223:AC224)</f>
        <v>#REF!</v>
      </c>
      <c r="AD222" s="122" t="e">
        <f>V222+X222+Y222+Z222+AA222</f>
        <v>#REF!</v>
      </c>
    </row>
    <row r="223" spans="1:31" s="89" customFormat="1" ht="55.5" customHeight="1" x14ac:dyDescent="0.15">
      <c r="A223" s="280">
        <v>1</v>
      </c>
      <c r="B223" s="173" t="s">
        <v>871</v>
      </c>
      <c r="C223" s="281" t="s">
        <v>286</v>
      </c>
      <c r="D223" s="175" t="s">
        <v>204</v>
      </c>
      <c r="E223" s="282"/>
      <c r="F223" s="282"/>
      <c r="G223" s="282"/>
      <c r="H223" s="174">
        <v>2007</v>
      </c>
      <c r="I223" s="282"/>
      <c r="J223" s="282"/>
      <c r="K223" s="282"/>
      <c r="L223" s="282"/>
      <c r="M223" s="282"/>
      <c r="N223" s="174" t="s">
        <v>25</v>
      </c>
      <c r="O223" s="283">
        <v>1500000</v>
      </c>
      <c r="P223" s="284" t="s">
        <v>286</v>
      </c>
      <c r="Q223" s="125" t="e">
        <f>#REF!</f>
        <v>#REF!</v>
      </c>
      <c r="R223" s="126" t="e">
        <f t="shared" si="46"/>
        <v>#REF!</v>
      </c>
      <c r="S223" s="126" t="e">
        <f t="shared" si="47"/>
        <v>#REF!</v>
      </c>
      <c r="T223" s="127" t="e">
        <f t="shared" si="48"/>
        <v>#REF!</v>
      </c>
      <c r="U223" s="109">
        <f>2013-AB223</f>
        <v>6</v>
      </c>
      <c r="V223" s="127" t="e">
        <f t="shared" si="50"/>
        <v>#REF!</v>
      </c>
      <c r="W223" s="127">
        <f>2014-AB223</f>
        <v>7</v>
      </c>
      <c r="X223" s="127" t="e">
        <f t="shared" si="52"/>
        <v>#REF!</v>
      </c>
      <c r="Y223" s="109" t="e">
        <f t="shared" si="53"/>
        <v>#REF!</v>
      </c>
      <c r="Z223" s="109" t="e">
        <f t="shared" si="54"/>
        <v>#REF!</v>
      </c>
      <c r="AA223" s="109" t="e">
        <f t="shared" si="58"/>
        <v>#REF!</v>
      </c>
      <c r="AB223" s="128">
        <f>H223</f>
        <v>2007</v>
      </c>
      <c r="AC223" s="129" t="e">
        <f>O223-(X223+Y223+V223+Z223)</f>
        <v>#REF!</v>
      </c>
    </row>
    <row r="224" spans="1:31" s="89" customFormat="1" ht="55.5" customHeight="1" x14ac:dyDescent="0.15">
      <c r="A224" s="277">
        <v>2</v>
      </c>
      <c r="B224" s="166" t="s">
        <v>870</v>
      </c>
      <c r="C224" s="166" t="s">
        <v>287</v>
      </c>
      <c r="D224" s="168" t="s">
        <v>204</v>
      </c>
      <c r="E224" s="199"/>
      <c r="F224" s="199"/>
      <c r="G224" s="199"/>
      <c r="H224" s="167">
        <v>2007</v>
      </c>
      <c r="I224" s="199"/>
      <c r="J224" s="199"/>
      <c r="K224" s="199"/>
      <c r="L224" s="199"/>
      <c r="M224" s="199"/>
      <c r="N224" s="167" t="s">
        <v>25</v>
      </c>
      <c r="O224" s="200">
        <v>2500000</v>
      </c>
      <c r="P224" s="201" t="s">
        <v>287</v>
      </c>
      <c r="Q224" s="125" t="e">
        <f>#REF!</f>
        <v>#REF!</v>
      </c>
      <c r="R224" s="126" t="e">
        <f t="shared" si="46"/>
        <v>#REF!</v>
      </c>
      <c r="S224" s="126" t="e">
        <f t="shared" si="47"/>
        <v>#REF!</v>
      </c>
      <c r="T224" s="127" t="e">
        <f t="shared" si="48"/>
        <v>#REF!</v>
      </c>
      <c r="U224" s="109">
        <f>2013-AB224</f>
        <v>6</v>
      </c>
      <c r="V224" s="127" t="e">
        <f t="shared" si="50"/>
        <v>#REF!</v>
      </c>
      <c r="W224" s="127">
        <f>2014-AB224</f>
        <v>7</v>
      </c>
      <c r="X224" s="127" t="e">
        <f t="shared" si="52"/>
        <v>#REF!</v>
      </c>
      <c r="Y224" s="109" t="e">
        <f t="shared" si="53"/>
        <v>#REF!</v>
      </c>
      <c r="Z224" s="109" t="e">
        <f t="shared" si="54"/>
        <v>#REF!</v>
      </c>
      <c r="AA224" s="109" t="e">
        <f t="shared" si="58"/>
        <v>#REF!</v>
      </c>
      <c r="AB224" s="128">
        <f>H224</f>
        <v>2007</v>
      </c>
      <c r="AC224" s="129" t="e">
        <f>O224-(X224+Y224+V224+Z224)</f>
        <v>#REF!</v>
      </c>
    </row>
    <row r="225" spans="1:29" s="89" customFormat="1" ht="22.5" customHeight="1" x14ac:dyDescent="0.15">
      <c r="A225" s="276">
        <v>3</v>
      </c>
      <c r="B225" s="98" t="s">
        <v>893</v>
      </c>
      <c r="C225" s="98" t="s">
        <v>738</v>
      </c>
      <c r="D225" s="107" t="s">
        <v>636</v>
      </c>
      <c r="E225" s="106"/>
      <c r="F225" s="106"/>
      <c r="G225" s="106" t="s">
        <v>637</v>
      </c>
      <c r="H225" s="106">
        <v>2017</v>
      </c>
      <c r="I225" s="106"/>
      <c r="J225" s="106"/>
      <c r="K225" s="106"/>
      <c r="L225" s="106"/>
      <c r="M225" s="106"/>
      <c r="N225" s="106" t="s">
        <v>25</v>
      </c>
      <c r="O225" s="188">
        <v>86137221.195257679</v>
      </c>
      <c r="P225" s="98" t="s">
        <v>738</v>
      </c>
      <c r="Q225" s="125"/>
      <c r="R225" s="126"/>
      <c r="S225" s="126"/>
      <c r="T225" s="127"/>
      <c r="U225" s="109"/>
      <c r="V225" s="127"/>
      <c r="W225" s="127"/>
      <c r="X225" s="127"/>
      <c r="Y225" s="109"/>
      <c r="Z225" s="109"/>
      <c r="AA225" s="109"/>
      <c r="AB225" s="128"/>
      <c r="AC225" s="129"/>
    </row>
    <row r="226" spans="1:29" s="89" customFormat="1" ht="22.5" customHeight="1" x14ac:dyDescent="0.15">
      <c r="A226" s="276">
        <v>4</v>
      </c>
      <c r="B226" s="98" t="s">
        <v>893</v>
      </c>
      <c r="C226" s="98" t="s">
        <v>739</v>
      </c>
      <c r="D226" s="107" t="s">
        <v>353</v>
      </c>
      <c r="E226" s="106"/>
      <c r="F226" s="106"/>
      <c r="G226" s="106" t="s">
        <v>385</v>
      </c>
      <c r="H226" s="106">
        <v>2017</v>
      </c>
      <c r="I226" s="106"/>
      <c r="J226" s="106"/>
      <c r="K226" s="106"/>
      <c r="L226" s="106"/>
      <c r="M226" s="106"/>
      <c r="N226" s="106" t="s">
        <v>25</v>
      </c>
      <c r="O226" s="188">
        <v>4598039.3902734099</v>
      </c>
      <c r="P226" s="98" t="s">
        <v>739</v>
      </c>
      <c r="Q226" s="125"/>
      <c r="R226" s="126"/>
      <c r="S226" s="126"/>
      <c r="T226" s="127"/>
      <c r="U226" s="109"/>
      <c r="V226" s="127"/>
      <c r="W226" s="127"/>
      <c r="X226" s="127"/>
      <c r="Y226" s="109"/>
      <c r="Z226" s="109"/>
      <c r="AA226" s="109"/>
      <c r="AB226" s="128"/>
      <c r="AC226" s="129"/>
    </row>
    <row r="227" spans="1:29" s="89" customFormat="1" ht="22.5" customHeight="1" x14ac:dyDescent="0.15">
      <c r="A227" s="276">
        <v>5</v>
      </c>
      <c r="B227" s="98" t="s">
        <v>893</v>
      </c>
      <c r="C227" s="98" t="s">
        <v>740</v>
      </c>
      <c r="D227" s="107" t="s">
        <v>353</v>
      </c>
      <c r="E227" s="106"/>
      <c r="F227" s="106"/>
      <c r="G227" s="106" t="s">
        <v>385</v>
      </c>
      <c r="H227" s="106">
        <v>2017</v>
      </c>
      <c r="I227" s="106"/>
      <c r="J227" s="106"/>
      <c r="K227" s="106"/>
      <c r="L227" s="106"/>
      <c r="M227" s="106"/>
      <c r="N227" s="106" t="s">
        <v>25</v>
      </c>
      <c r="O227" s="188">
        <v>17735459.956448101</v>
      </c>
      <c r="P227" s="98" t="s">
        <v>740</v>
      </c>
      <c r="Q227" s="125"/>
      <c r="R227" s="126"/>
      <c r="S227" s="126"/>
      <c r="T227" s="127"/>
      <c r="U227" s="109"/>
      <c r="V227" s="127"/>
      <c r="W227" s="127"/>
      <c r="X227" s="127"/>
      <c r="Y227" s="109"/>
      <c r="Z227" s="109"/>
      <c r="AA227" s="109"/>
      <c r="AB227" s="128"/>
      <c r="AC227" s="129"/>
    </row>
    <row r="228" spans="1:29" s="89" customFormat="1" ht="24" customHeight="1" x14ac:dyDescent="0.15">
      <c r="A228" s="183"/>
      <c r="B228" s="98"/>
      <c r="C228" s="98"/>
      <c r="D228" s="107"/>
      <c r="E228" s="273"/>
      <c r="F228" s="273"/>
      <c r="G228" s="273"/>
      <c r="H228" s="106"/>
      <c r="I228" s="273"/>
      <c r="J228" s="273"/>
      <c r="K228" s="273"/>
      <c r="L228" s="273"/>
      <c r="M228" s="273"/>
      <c r="N228" s="106"/>
      <c r="O228" s="188"/>
      <c r="P228" s="189"/>
      <c r="Q228" s="125"/>
      <c r="R228" s="126"/>
      <c r="S228" s="126"/>
      <c r="T228" s="127"/>
      <c r="U228" s="109"/>
      <c r="V228" s="127"/>
      <c r="W228" s="127"/>
      <c r="X228" s="127"/>
      <c r="Y228" s="109"/>
      <c r="Z228" s="109"/>
      <c r="AA228" s="109">
        <f t="shared" si="58"/>
        <v>0</v>
      </c>
      <c r="AB228" s="128"/>
      <c r="AC228" s="129"/>
    </row>
    <row r="229" spans="1:29" s="89" customFormat="1" ht="26.25" customHeight="1" x14ac:dyDescent="0.15">
      <c r="A229" s="183" t="s">
        <v>288</v>
      </c>
      <c r="B229" s="181" t="s">
        <v>767</v>
      </c>
      <c r="C229" s="273" t="s">
        <v>11</v>
      </c>
      <c r="D229" s="105"/>
      <c r="E229" s="273"/>
      <c r="F229" s="273"/>
      <c r="G229" s="273"/>
      <c r="H229" s="273"/>
      <c r="I229" s="273"/>
      <c r="J229" s="273"/>
      <c r="K229" s="273"/>
      <c r="L229" s="273"/>
      <c r="M229" s="273"/>
      <c r="N229" s="273"/>
      <c r="O229" s="185">
        <v>0</v>
      </c>
      <c r="P229" s="186"/>
      <c r="Q229" s="125"/>
      <c r="R229" s="126"/>
      <c r="S229" s="126"/>
      <c r="T229" s="127"/>
      <c r="U229" s="109"/>
      <c r="V229" s="127"/>
      <c r="W229" s="127"/>
      <c r="X229" s="127"/>
      <c r="Y229" s="109"/>
      <c r="Z229" s="109"/>
      <c r="AA229" s="109">
        <f t="shared" si="58"/>
        <v>0</v>
      </c>
      <c r="AB229" s="128"/>
      <c r="AC229" s="129"/>
    </row>
    <row r="230" spans="1:29" s="89" customFormat="1" ht="24.75" customHeight="1" x14ac:dyDescent="0.15">
      <c r="A230" s="275"/>
      <c r="B230" s="273"/>
      <c r="C230" s="273"/>
      <c r="D230" s="105"/>
      <c r="E230" s="273"/>
      <c r="F230" s="273"/>
      <c r="G230" s="273"/>
      <c r="H230" s="273"/>
      <c r="I230" s="273"/>
      <c r="J230" s="273"/>
      <c r="K230" s="273"/>
      <c r="L230" s="273"/>
      <c r="M230" s="273"/>
      <c r="N230" s="273"/>
      <c r="O230" s="185"/>
      <c r="P230" s="186"/>
      <c r="Q230" s="125"/>
      <c r="R230" s="126"/>
      <c r="S230" s="126"/>
      <c r="T230" s="127"/>
      <c r="U230" s="109"/>
      <c r="V230" s="127"/>
      <c r="W230" s="127"/>
      <c r="X230" s="127"/>
      <c r="Y230" s="109"/>
      <c r="Z230" s="109"/>
      <c r="AA230" s="109">
        <f t="shared" si="58"/>
        <v>0</v>
      </c>
      <c r="AB230" s="128"/>
      <c r="AC230" s="129"/>
    </row>
    <row r="231" spans="1:29" s="89" customFormat="1" ht="26.25" customHeight="1" x14ac:dyDescent="0.15">
      <c r="A231" s="183" t="s">
        <v>290</v>
      </c>
      <c r="B231" s="181" t="s">
        <v>768</v>
      </c>
      <c r="C231" s="273" t="s">
        <v>11</v>
      </c>
      <c r="D231" s="105"/>
      <c r="E231" s="273"/>
      <c r="F231" s="273"/>
      <c r="G231" s="273"/>
      <c r="H231" s="273"/>
      <c r="I231" s="273"/>
      <c r="J231" s="273"/>
      <c r="K231" s="273"/>
      <c r="L231" s="273"/>
      <c r="M231" s="273"/>
      <c r="N231" s="273"/>
      <c r="O231" s="185">
        <v>0</v>
      </c>
      <c r="P231" s="186"/>
      <c r="Q231" s="125"/>
      <c r="R231" s="126"/>
      <c r="S231" s="126"/>
      <c r="T231" s="127"/>
      <c r="U231" s="109"/>
      <c r="V231" s="127"/>
      <c r="W231" s="127"/>
      <c r="X231" s="127"/>
      <c r="Y231" s="109"/>
      <c r="Z231" s="109"/>
      <c r="AA231" s="109">
        <f t="shared" si="58"/>
        <v>0</v>
      </c>
      <c r="AB231" s="128"/>
      <c r="AC231" s="129"/>
    </row>
    <row r="232" spans="1:29" s="89" customFormat="1" ht="24.75" customHeight="1" x14ac:dyDescent="0.15">
      <c r="A232" s="275"/>
      <c r="B232" s="273"/>
      <c r="C232" s="273"/>
      <c r="D232" s="105"/>
      <c r="E232" s="273"/>
      <c r="F232" s="273"/>
      <c r="G232" s="273"/>
      <c r="H232" s="273"/>
      <c r="I232" s="273"/>
      <c r="J232" s="273"/>
      <c r="K232" s="273"/>
      <c r="L232" s="273"/>
      <c r="M232" s="273"/>
      <c r="N232" s="273"/>
      <c r="O232" s="185"/>
      <c r="P232" s="186"/>
      <c r="Q232" s="125"/>
      <c r="R232" s="126"/>
      <c r="S232" s="126"/>
      <c r="T232" s="127"/>
      <c r="U232" s="109"/>
      <c r="V232" s="127"/>
      <c r="W232" s="127"/>
      <c r="X232" s="127"/>
      <c r="Y232" s="109"/>
      <c r="Z232" s="109"/>
      <c r="AA232" s="109">
        <f t="shared" si="58"/>
        <v>0</v>
      </c>
      <c r="AB232" s="128"/>
      <c r="AC232" s="129"/>
    </row>
    <row r="233" spans="1:29" s="89" customFormat="1" ht="25.5" customHeight="1" x14ac:dyDescent="0.15">
      <c r="A233" s="183" t="s">
        <v>292</v>
      </c>
      <c r="B233" s="181" t="s">
        <v>769</v>
      </c>
      <c r="C233" s="273" t="s">
        <v>11</v>
      </c>
      <c r="D233" s="105"/>
      <c r="E233" s="273"/>
      <c r="F233" s="273"/>
      <c r="G233" s="273"/>
      <c r="H233" s="273"/>
      <c r="I233" s="273"/>
      <c r="J233" s="273"/>
      <c r="K233" s="273"/>
      <c r="L233" s="273"/>
      <c r="M233" s="273"/>
      <c r="N233" s="273"/>
      <c r="O233" s="185">
        <v>0</v>
      </c>
      <c r="P233" s="186"/>
      <c r="Q233" s="125"/>
      <c r="R233" s="126"/>
      <c r="S233" s="126"/>
      <c r="T233" s="127"/>
      <c r="U233" s="109"/>
      <c r="V233" s="127"/>
      <c r="W233" s="127"/>
      <c r="X233" s="127"/>
      <c r="Y233" s="109"/>
      <c r="Z233" s="109"/>
      <c r="AA233" s="109">
        <f t="shared" si="58"/>
        <v>0</v>
      </c>
      <c r="AB233" s="128"/>
      <c r="AC233" s="129"/>
    </row>
    <row r="234" spans="1:29" s="89" customFormat="1" ht="27" customHeight="1" thickBot="1" x14ac:dyDescent="0.2">
      <c r="A234" s="190"/>
      <c r="B234" s="191"/>
      <c r="C234" s="191"/>
      <c r="D234" s="191"/>
      <c r="E234" s="191"/>
      <c r="F234" s="191"/>
      <c r="G234" s="191"/>
      <c r="H234" s="191"/>
      <c r="I234" s="191"/>
      <c r="J234" s="191"/>
      <c r="K234" s="191"/>
      <c r="L234" s="191"/>
      <c r="M234" s="191"/>
      <c r="N234" s="191"/>
      <c r="O234" s="192"/>
      <c r="P234" s="193"/>
      <c r="Q234" s="125"/>
      <c r="R234" s="126"/>
      <c r="S234" s="126"/>
      <c r="T234" s="127"/>
      <c r="U234" s="109"/>
      <c r="V234" s="127"/>
      <c r="W234" s="127"/>
      <c r="X234" s="127"/>
      <c r="Y234" s="109"/>
      <c r="Z234" s="109"/>
      <c r="AA234" s="109">
        <f t="shared" si="58"/>
        <v>0</v>
      </c>
      <c r="AB234" s="128"/>
      <c r="AC234" s="129"/>
    </row>
    <row r="235" spans="1:29" s="89" customFormat="1" ht="14" x14ac:dyDescent="0.15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34"/>
      <c r="P235" s="117"/>
      <c r="R235" s="88"/>
    </row>
    <row r="236" spans="1:29" s="89" customFormat="1" ht="14" x14ac:dyDescent="0.15">
      <c r="A236" s="160"/>
      <c r="B236" s="135"/>
      <c r="C236" s="135"/>
      <c r="D236" s="135"/>
      <c r="E236" s="135"/>
      <c r="F236" s="135"/>
      <c r="G236" s="135"/>
      <c r="H236" s="161"/>
      <c r="I236" s="137"/>
      <c r="J236" s="135"/>
      <c r="K236" s="138"/>
      <c r="L236" s="138"/>
      <c r="M236" s="139"/>
      <c r="N236" s="160"/>
      <c r="O236" s="161"/>
      <c r="P236" s="161"/>
      <c r="R236" s="88"/>
    </row>
    <row r="237" spans="1:29" s="89" customFormat="1" ht="14" x14ac:dyDescent="0.15">
      <c r="A237" s="160"/>
      <c r="B237" s="620" t="s">
        <v>328</v>
      </c>
      <c r="C237" s="620"/>
      <c r="D237" s="620"/>
      <c r="E237" s="620"/>
      <c r="F237" s="90"/>
      <c r="G237" s="90"/>
      <c r="H237" s="91"/>
      <c r="I237" s="622" t="s">
        <v>840</v>
      </c>
      <c r="J237" s="622"/>
      <c r="K237" s="622"/>
      <c r="L237" s="622"/>
      <c r="M237" s="622"/>
      <c r="N237" s="622"/>
      <c r="O237" s="622"/>
      <c r="P237" s="161"/>
      <c r="R237" s="88"/>
    </row>
    <row r="238" spans="1:29" s="89" customFormat="1" ht="14" x14ac:dyDescent="0.15">
      <c r="A238" s="160"/>
      <c r="B238" s="620" t="s">
        <v>862</v>
      </c>
      <c r="C238" s="620"/>
      <c r="D238" s="620"/>
      <c r="E238" s="620"/>
      <c r="F238" s="90"/>
      <c r="G238" s="90"/>
      <c r="H238" s="91"/>
      <c r="I238" s="165"/>
      <c r="J238" s="165"/>
      <c r="K238" s="165"/>
      <c r="L238" s="165"/>
      <c r="M238" s="165"/>
      <c r="O238" s="160"/>
      <c r="P238" s="160"/>
      <c r="R238" s="88"/>
    </row>
    <row r="239" spans="1:29" s="89" customFormat="1" ht="14" x14ac:dyDescent="0.15">
      <c r="A239" s="160"/>
      <c r="B239" s="620" t="s">
        <v>330</v>
      </c>
      <c r="C239" s="620"/>
      <c r="D239" s="620"/>
      <c r="E239" s="620"/>
      <c r="F239" s="90"/>
      <c r="G239" s="90"/>
      <c r="H239" s="91"/>
      <c r="I239" s="620" t="s">
        <v>36</v>
      </c>
      <c r="J239" s="620"/>
      <c r="K239" s="620"/>
      <c r="L239" s="620"/>
      <c r="M239" s="620"/>
      <c r="N239" s="620"/>
      <c r="O239" s="620"/>
      <c r="P239" s="160"/>
      <c r="R239" s="88"/>
    </row>
    <row r="240" spans="1:29" s="89" customFormat="1" ht="14" x14ac:dyDescent="0.15">
      <c r="A240" s="160"/>
      <c r="B240" s="92"/>
      <c r="C240" s="162"/>
      <c r="D240" s="162"/>
      <c r="E240" s="162"/>
      <c r="F240" s="90"/>
      <c r="G240" s="90"/>
      <c r="H240" s="91"/>
      <c r="I240" s="162"/>
      <c r="J240" s="162"/>
      <c r="K240" s="162"/>
      <c r="L240" s="162"/>
      <c r="M240" s="90"/>
      <c r="N240" s="160"/>
      <c r="O240" s="161"/>
      <c r="P240" s="161"/>
      <c r="R240" s="88"/>
    </row>
    <row r="241" spans="1:18" s="89" customFormat="1" ht="14" x14ac:dyDescent="0.15">
      <c r="A241" s="160"/>
      <c r="B241" s="93"/>
      <c r="C241" s="90"/>
      <c r="D241" s="90"/>
      <c r="E241" s="90"/>
      <c r="F241" s="90"/>
      <c r="G241" s="90"/>
      <c r="H241" s="91"/>
      <c r="I241" s="92"/>
      <c r="J241" s="92"/>
      <c r="K241" s="92"/>
      <c r="L241" s="94"/>
      <c r="M241" s="94"/>
      <c r="N241" s="146"/>
      <c r="O241" s="161"/>
      <c r="P241" s="161"/>
      <c r="R241" s="88"/>
    </row>
    <row r="242" spans="1:18" s="89" customFormat="1" ht="14" x14ac:dyDescent="0.15">
      <c r="A242" s="160"/>
      <c r="B242" s="90"/>
      <c r="C242" s="92"/>
      <c r="D242" s="92"/>
      <c r="E242" s="92"/>
      <c r="F242" s="92"/>
      <c r="G242" s="92"/>
      <c r="H242" s="95"/>
      <c r="I242" s="93"/>
      <c r="J242" s="93"/>
      <c r="K242" s="93"/>
      <c r="L242" s="93"/>
      <c r="M242" s="93"/>
      <c r="N242" s="135"/>
      <c r="O242" s="160"/>
      <c r="P242" s="160"/>
      <c r="R242" s="88"/>
    </row>
    <row r="243" spans="1:18" s="89" customFormat="1" ht="14" x14ac:dyDescent="0.15">
      <c r="B243" s="633" t="s">
        <v>395</v>
      </c>
      <c r="C243" s="633"/>
      <c r="D243" s="633"/>
      <c r="E243" s="633"/>
      <c r="F243" s="93"/>
      <c r="G243" s="93"/>
      <c r="H243" s="95"/>
      <c r="I243" s="633" t="s">
        <v>837</v>
      </c>
      <c r="J243" s="633"/>
      <c r="K243" s="633"/>
      <c r="L243" s="633"/>
      <c r="M243" s="633"/>
      <c r="N243" s="633"/>
      <c r="O243" s="633"/>
      <c r="R243" s="88"/>
    </row>
    <row r="244" spans="1:18" s="89" customFormat="1" ht="14" x14ac:dyDescent="0.15">
      <c r="B244" s="620" t="s">
        <v>839</v>
      </c>
      <c r="C244" s="620"/>
      <c r="D244" s="620"/>
      <c r="E244" s="620"/>
      <c r="F244" s="90"/>
      <c r="G244" s="90"/>
      <c r="H244" s="95"/>
      <c r="I244" s="620" t="s">
        <v>838</v>
      </c>
      <c r="J244" s="620"/>
      <c r="K244" s="620"/>
      <c r="L244" s="620"/>
      <c r="M244" s="620"/>
      <c r="N244" s="620"/>
      <c r="O244" s="620"/>
      <c r="R244" s="88"/>
    </row>
    <row r="245" spans="1:18" s="89" customFormat="1" ht="14" x14ac:dyDescent="0.15">
      <c r="R245" s="88"/>
    </row>
    <row r="246" spans="1:18" s="89" customFormat="1" ht="14" x14ac:dyDescent="0.15">
      <c r="R246" s="88"/>
    </row>
    <row r="247" spans="1:18" s="86" customFormat="1" ht="14" x14ac:dyDescent="0.15">
      <c r="R247" s="108"/>
    </row>
    <row r="248" spans="1:18" s="86" customFormat="1" ht="14" x14ac:dyDescent="0.15">
      <c r="R248" s="108"/>
    </row>
    <row r="249" spans="1:18" s="86" customFormat="1" ht="14" x14ac:dyDescent="0.15">
      <c r="R249" s="108"/>
    </row>
  </sheetData>
  <autoFilter ref="A9:P234" xr:uid="{00000000-0009-0000-0000-000003000000}"/>
  <mergeCells count="43">
    <mergeCell ref="I243:O243"/>
    <mergeCell ref="I244:O244"/>
    <mergeCell ref="AB6:AB8"/>
    <mergeCell ref="AC6:AC8"/>
    <mergeCell ref="AA6:AA8"/>
    <mergeCell ref="I237:O237"/>
    <mergeCell ref="I239:O239"/>
    <mergeCell ref="I7:I8"/>
    <mergeCell ref="J7:J8"/>
    <mergeCell ref="K7:K8"/>
    <mergeCell ref="L7:L8"/>
    <mergeCell ref="Q6:Q8"/>
    <mergeCell ref="R6:R8"/>
    <mergeCell ref="S6:S8"/>
    <mergeCell ref="T6:T8"/>
    <mergeCell ref="U6:U8"/>
    <mergeCell ref="AD6:AD9"/>
    <mergeCell ref="V6:V8"/>
    <mergeCell ref="W6:W8"/>
    <mergeCell ref="X6:X8"/>
    <mergeCell ref="Y6:Y8"/>
    <mergeCell ref="Z6:Z8"/>
    <mergeCell ref="B244:E244"/>
    <mergeCell ref="B237:E237"/>
    <mergeCell ref="B238:E238"/>
    <mergeCell ref="B239:E239"/>
    <mergeCell ref="B243:E243"/>
    <mergeCell ref="A1:P1"/>
    <mergeCell ref="A2:P2"/>
    <mergeCell ref="O4:P4"/>
    <mergeCell ref="A6:A8"/>
    <mergeCell ref="I6:M6"/>
    <mergeCell ref="P6:P8"/>
    <mergeCell ref="B6:B8"/>
    <mergeCell ref="C6:C8"/>
    <mergeCell ref="D6:D8"/>
    <mergeCell ref="E6:E8"/>
    <mergeCell ref="F6:F8"/>
    <mergeCell ref="G6:G8"/>
    <mergeCell ref="M7:M8"/>
    <mergeCell ref="N6:N8"/>
    <mergeCell ref="O6:O8"/>
    <mergeCell ref="H6:H8"/>
  </mergeCells>
  <phoneticPr fontId="25" type="noConversion"/>
  <printOptions horizontalCentered="1"/>
  <pageMargins left="0.27559055118110237" right="0.27559055118110237" top="0.9055118110236221" bottom="0.74803149606299213" header="0.31496062992125984" footer="0.31496062992125984"/>
  <pageSetup paperSize="258" scale="60" firstPageNumber="4" orientation="landscape" useFirstPageNumber="1" r:id="rId1"/>
  <headerFooter>
    <oddFooter>&amp;C&amp;P&amp;RDINAS KOPERASI UKM PERDAGANGAN DAN PERINDUSTRIAN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51"/>
  <sheetViews>
    <sheetView view="pageBreakPreview" topLeftCell="A234" zoomScale="80" zoomScaleNormal="90" zoomScaleSheetLayoutView="80" workbookViewId="0">
      <selection activeCell="A241" sqref="A241:F241"/>
    </sheetView>
  </sheetViews>
  <sheetFormatPr baseColWidth="10" defaultColWidth="8.83203125" defaultRowHeight="15" x14ac:dyDescent="0.2"/>
  <cols>
    <col min="1" max="1" width="7.5" style="86" customWidth="1"/>
    <col min="2" max="2" width="28.5" style="86" customWidth="1"/>
    <col min="3" max="3" width="24.33203125" style="86" customWidth="1"/>
    <col min="4" max="4" width="11.5" style="86" customWidth="1"/>
    <col min="5" max="5" width="18.1640625" style="86" customWidth="1"/>
    <col min="6" max="6" width="11" style="86" customWidth="1"/>
    <col min="7" max="7" width="12.33203125" style="86" customWidth="1"/>
    <col min="8" max="8" width="11.6640625" style="86" customWidth="1"/>
    <col min="9" max="9" width="9.1640625" style="86" bestFit="1" customWidth="1"/>
    <col min="10" max="10" width="18.1640625" style="86" customWidth="1"/>
    <col min="11" max="11" width="16.5" style="86" customWidth="1"/>
    <col min="12" max="12" width="11.33203125" style="86" customWidth="1"/>
    <col min="13" max="13" width="10" style="86" bestFit="1" customWidth="1"/>
    <col min="14" max="14" width="14.1640625" style="86" customWidth="1"/>
    <col min="15" max="15" width="19.83203125" style="86" customWidth="1"/>
    <col min="16" max="16" width="12.6640625" style="86" customWidth="1"/>
    <col min="17" max="17" width="20.1640625" hidden="1" customWidth="1"/>
    <col min="18" max="18" width="25.33203125" style="49" hidden="1" customWidth="1"/>
    <col min="19" max="30" width="20.1640625" hidden="1" customWidth="1"/>
    <col min="31" max="31" width="25.83203125" customWidth="1"/>
    <col min="32" max="32" width="15.6640625" bestFit="1" customWidth="1"/>
  </cols>
  <sheetData>
    <row r="1" spans="1:32" s="89" customFormat="1" ht="25" x14ac:dyDescent="0.15">
      <c r="A1" s="656" t="s">
        <v>333</v>
      </c>
      <c r="B1" s="656"/>
      <c r="C1" s="656"/>
      <c r="D1" s="656"/>
      <c r="E1" s="656"/>
      <c r="F1" s="656"/>
      <c r="G1" s="656"/>
      <c r="H1" s="656"/>
      <c r="I1" s="656"/>
      <c r="J1" s="656"/>
      <c r="K1" s="656"/>
      <c r="L1" s="656"/>
      <c r="M1" s="656"/>
      <c r="N1" s="656"/>
      <c r="O1" s="656"/>
      <c r="P1" s="656"/>
      <c r="R1" s="88"/>
    </row>
    <row r="2" spans="1:32" s="89" customFormat="1" ht="25" x14ac:dyDescent="0.15">
      <c r="A2" s="656" t="s">
        <v>841</v>
      </c>
      <c r="B2" s="656"/>
      <c r="C2" s="656"/>
      <c r="D2" s="656"/>
      <c r="E2" s="656"/>
      <c r="F2" s="656"/>
      <c r="G2" s="656"/>
      <c r="H2" s="656"/>
      <c r="I2" s="656"/>
      <c r="J2" s="656"/>
      <c r="K2" s="656"/>
      <c r="L2" s="656"/>
      <c r="M2" s="656"/>
      <c r="N2" s="656"/>
      <c r="O2" s="656"/>
      <c r="P2" s="656"/>
      <c r="R2" s="88"/>
    </row>
    <row r="3" spans="1:32" s="89" customFormat="1" ht="14" x14ac:dyDescent="0.15">
      <c r="A3" s="376"/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461"/>
      <c r="P3" s="376"/>
      <c r="R3" s="88"/>
    </row>
    <row r="4" spans="1:32" s="89" customFormat="1" ht="14" x14ac:dyDescent="0.15">
      <c r="A4" s="376"/>
      <c r="B4" s="376"/>
      <c r="C4" s="376"/>
      <c r="D4" s="376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657"/>
      <c r="P4" s="657"/>
      <c r="R4" s="88"/>
    </row>
    <row r="5" spans="1:32" s="89" customFormat="1" thickBot="1" x14ac:dyDescent="0.2">
      <c r="A5" s="177"/>
      <c r="B5" s="177" t="s">
        <v>381</v>
      </c>
      <c r="C5" s="177"/>
      <c r="D5" s="177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115"/>
      <c r="P5" s="376"/>
      <c r="R5" s="88"/>
    </row>
    <row r="6" spans="1:32" s="89" customFormat="1" ht="33" customHeight="1" x14ac:dyDescent="0.15">
      <c r="A6" s="688" t="s">
        <v>340</v>
      </c>
      <c r="B6" s="691" t="s">
        <v>743</v>
      </c>
      <c r="C6" s="691" t="s">
        <v>741</v>
      </c>
      <c r="D6" s="691" t="s">
        <v>801</v>
      </c>
      <c r="E6" s="691" t="s">
        <v>802</v>
      </c>
      <c r="F6" s="691" t="s">
        <v>803</v>
      </c>
      <c r="G6" s="691" t="s">
        <v>804</v>
      </c>
      <c r="H6" s="691" t="s">
        <v>805</v>
      </c>
      <c r="I6" s="691" t="s">
        <v>742</v>
      </c>
      <c r="J6" s="691"/>
      <c r="K6" s="691"/>
      <c r="L6" s="691"/>
      <c r="M6" s="691"/>
      <c r="N6" s="691" t="s">
        <v>809</v>
      </c>
      <c r="O6" s="691" t="s">
        <v>753</v>
      </c>
      <c r="P6" s="696" t="s">
        <v>754</v>
      </c>
      <c r="Q6" s="682" t="s">
        <v>723</v>
      </c>
      <c r="R6" s="673" t="s">
        <v>352</v>
      </c>
      <c r="S6" s="673" t="s">
        <v>714</v>
      </c>
      <c r="T6" s="673" t="s">
        <v>715</v>
      </c>
      <c r="U6" s="685" t="s">
        <v>716</v>
      </c>
      <c r="V6" s="670" t="s">
        <v>717</v>
      </c>
      <c r="W6" s="673" t="s">
        <v>718</v>
      </c>
      <c r="X6" s="676" t="s">
        <v>719</v>
      </c>
      <c r="Y6" s="676" t="s">
        <v>720</v>
      </c>
      <c r="Z6" s="676" t="s">
        <v>721</v>
      </c>
      <c r="AA6" s="676" t="s">
        <v>724</v>
      </c>
      <c r="AB6" s="679" t="s">
        <v>334</v>
      </c>
      <c r="AC6" s="673" t="s">
        <v>722</v>
      </c>
      <c r="AD6" s="669" t="s">
        <v>725</v>
      </c>
    </row>
    <row r="7" spans="1:32" s="89" customFormat="1" ht="14" x14ac:dyDescent="0.15">
      <c r="A7" s="689"/>
      <c r="B7" s="692"/>
      <c r="C7" s="692"/>
      <c r="D7" s="692"/>
      <c r="E7" s="692"/>
      <c r="F7" s="692"/>
      <c r="G7" s="692"/>
      <c r="H7" s="692"/>
      <c r="I7" s="692" t="s">
        <v>909</v>
      </c>
      <c r="J7" s="692" t="s">
        <v>806</v>
      </c>
      <c r="K7" s="692" t="s">
        <v>807</v>
      </c>
      <c r="L7" s="692" t="s">
        <v>808</v>
      </c>
      <c r="M7" s="692" t="s">
        <v>7</v>
      </c>
      <c r="N7" s="694"/>
      <c r="O7" s="692"/>
      <c r="P7" s="697"/>
      <c r="Q7" s="683"/>
      <c r="R7" s="674"/>
      <c r="S7" s="674"/>
      <c r="T7" s="674"/>
      <c r="U7" s="686"/>
      <c r="V7" s="671"/>
      <c r="W7" s="674"/>
      <c r="X7" s="677"/>
      <c r="Y7" s="677"/>
      <c r="Z7" s="677"/>
      <c r="AA7" s="677"/>
      <c r="AB7" s="680"/>
      <c r="AC7" s="674"/>
      <c r="AD7" s="669"/>
    </row>
    <row r="8" spans="1:32" s="89" customFormat="1" ht="15.75" customHeight="1" thickBot="1" x14ac:dyDescent="0.2">
      <c r="A8" s="690"/>
      <c r="B8" s="693"/>
      <c r="C8" s="693"/>
      <c r="D8" s="693"/>
      <c r="E8" s="693"/>
      <c r="F8" s="693"/>
      <c r="G8" s="693"/>
      <c r="H8" s="693"/>
      <c r="I8" s="693"/>
      <c r="J8" s="693"/>
      <c r="K8" s="693"/>
      <c r="L8" s="693"/>
      <c r="M8" s="693"/>
      <c r="N8" s="695"/>
      <c r="O8" s="693"/>
      <c r="P8" s="698"/>
      <c r="Q8" s="684"/>
      <c r="R8" s="675"/>
      <c r="S8" s="675"/>
      <c r="T8" s="675"/>
      <c r="U8" s="687"/>
      <c r="V8" s="672"/>
      <c r="W8" s="675"/>
      <c r="X8" s="678"/>
      <c r="Y8" s="678"/>
      <c r="Z8" s="678"/>
      <c r="AA8" s="678"/>
      <c r="AB8" s="681"/>
      <c r="AC8" s="675"/>
      <c r="AD8" s="669"/>
    </row>
    <row r="9" spans="1:32" s="89" customFormat="1" ht="25" customHeight="1" thickBot="1" x14ac:dyDescent="0.2">
      <c r="A9" s="605">
        <v>1</v>
      </c>
      <c r="B9" s="606">
        <v>2</v>
      </c>
      <c r="C9" s="606">
        <v>3</v>
      </c>
      <c r="D9" s="606">
        <v>4</v>
      </c>
      <c r="E9" s="606">
        <v>5</v>
      </c>
      <c r="F9" s="606">
        <v>6</v>
      </c>
      <c r="G9" s="606">
        <v>7</v>
      </c>
      <c r="H9" s="606">
        <v>8</v>
      </c>
      <c r="I9" s="606">
        <v>9</v>
      </c>
      <c r="J9" s="606">
        <v>10</v>
      </c>
      <c r="K9" s="606">
        <v>11</v>
      </c>
      <c r="L9" s="606">
        <v>12</v>
      </c>
      <c r="M9" s="606">
        <v>13</v>
      </c>
      <c r="N9" s="606">
        <v>14</v>
      </c>
      <c r="O9" s="606">
        <v>15</v>
      </c>
      <c r="P9" s="607">
        <v>16</v>
      </c>
      <c r="Q9" s="176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8"/>
      <c r="AD9" s="669"/>
    </row>
    <row r="10" spans="1:32" s="89" customFormat="1" ht="21" customHeight="1" thickTop="1" x14ac:dyDescent="0.15">
      <c r="A10" s="591"/>
      <c r="B10" s="592"/>
      <c r="C10" s="592"/>
      <c r="D10" s="592"/>
      <c r="E10" s="592"/>
      <c r="F10" s="592"/>
      <c r="G10" s="592"/>
      <c r="H10" s="592"/>
      <c r="I10" s="592"/>
      <c r="J10" s="592"/>
      <c r="K10" s="592"/>
      <c r="L10" s="592"/>
      <c r="M10" s="592"/>
      <c r="N10" s="592"/>
      <c r="O10" s="592"/>
      <c r="P10" s="594"/>
      <c r="R10" s="88"/>
    </row>
    <row r="11" spans="1:32" s="89" customFormat="1" ht="36" customHeight="1" x14ac:dyDescent="0.15">
      <c r="A11" s="581">
        <v>1</v>
      </c>
      <c r="B11" s="181" t="s">
        <v>8</v>
      </c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6"/>
      <c r="O11" s="185"/>
      <c r="P11" s="598"/>
      <c r="R11" s="88"/>
    </row>
    <row r="12" spans="1:32" s="89" customFormat="1" ht="36" customHeight="1" x14ac:dyDescent="0.3">
      <c r="A12" s="581" t="s">
        <v>12</v>
      </c>
      <c r="B12" s="181" t="s">
        <v>759</v>
      </c>
      <c r="C12" s="316"/>
      <c r="D12" s="105"/>
      <c r="E12" s="316"/>
      <c r="F12" s="316"/>
      <c r="G12" s="316"/>
      <c r="H12" s="316"/>
      <c r="I12" s="316"/>
      <c r="J12" s="316"/>
      <c r="K12" s="316"/>
      <c r="L12" s="316"/>
      <c r="M12" s="316"/>
      <c r="N12" s="316"/>
      <c r="O12" s="185">
        <f>O13+O15+O29+O35+O37+O178+O186+O219+O221+O235</f>
        <v>2887189603.6700344</v>
      </c>
      <c r="P12" s="598"/>
      <c r="R12" s="88"/>
      <c r="V12" s="120" t="e">
        <f>V15+V29+V37+V178+V186</f>
        <v>#REF!</v>
      </c>
      <c r="W12" s="121"/>
      <c r="X12" s="120" t="e">
        <f>X15+X29+X37+X178+X186</f>
        <v>#REF!</v>
      </c>
      <c r="Y12" s="120" t="e">
        <f>Y15+Y29+Y37+Y178+Y186</f>
        <v>#REF!</v>
      </c>
      <c r="Z12" s="120" t="e">
        <f>Z15+Z29+Z37+Z178+Z186</f>
        <v>#REF!</v>
      </c>
      <c r="AA12" s="120" t="e">
        <f>AA15+AA29+AA37+AA178+AA186</f>
        <v>#REF!</v>
      </c>
      <c r="AB12" s="121"/>
      <c r="AC12" s="120" t="e">
        <f>AC15+AC29+AC37+AC178+AC186</f>
        <v>#REF!</v>
      </c>
      <c r="AD12" s="122" t="e">
        <f>V12+X12+Y12+Z12+AA12</f>
        <v>#REF!</v>
      </c>
      <c r="AE12" s="309"/>
    </row>
    <row r="13" spans="1:32" s="89" customFormat="1" ht="36" customHeight="1" x14ac:dyDescent="0.15">
      <c r="A13" s="581" t="s">
        <v>14</v>
      </c>
      <c r="B13" s="181" t="s">
        <v>760</v>
      </c>
      <c r="C13" s="187" t="s">
        <v>11</v>
      </c>
      <c r="D13" s="105"/>
      <c r="E13" s="316"/>
      <c r="F13" s="316"/>
      <c r="G13" s="316"/>
      <c r="H13" s="316"/>
      <c r="I13" s="316"/>
      <c r="J13" s="316"/>
      <c r="K13" s="316"/>
      <c r="L13" s="316"/>
      <c r="M13" s="316"/>
      <c r="N13" s="316"/>
      <c r="O13" s="185">
        <v>0</v>
      </c>
      <c r="P13" s="598"/>
      <c r="R13" s="88"/>
    </row>
    <row r="14" spans="1:32" s="89" customFormat="1" ht="36" customHeight="1" x14ac:dyDescent="0.15">
      <c r="A14" s="581"/>
      <c r="B14" s="98"/>
      <c r="C14" s="187"/>
      <c r="D14" s="105"/>
      <c r="E14" s="316"/>
      <c r="F14" s="316"/>
      <c r="G14" s="316"/>
      <c r="H14" s="316"/>
      <c r="I14" s="316"/>
      <c r="J14" s="316"/>
      <c r="K14" s="316"/>
      <c r="L14" s="316"/>
      <c r="M14" s="316"/>
      <c r="N14" s="316"/>
      <c r="O14" s="185"/>
      <c r="P14" s="598"/>
      <c r="R14" s="88"/>
    </row>
    <row r="15" spans="1:32" s="123" customFormat="1" ht="36" customHeight="1" x14ac:dyDescent="0.3">
      <c r="A15" s="581" t="s">
        <v>16</v>
      </c>
      <c r="B15" s="181" t="s">
        <v>761</v>
      </c>
      <c r="C15" s="181"/>
      <c r="D15" s="181"/>
      <c r="E15" s="316"/>
      <c r="F15" s="316"/>
      <c r="G15" s="316"/>
      <c r="H15" s="316"/>
      <c r="I15" s="316"/>
      <c r="J15" s="316"/>
      <c r="K15" s="316"/>
      <c r="L15" s="316"/>
      <c r="M15" s="316"/>
      <c r="N15" s="316"/>
      <c r="O15" s="185">
        <f>SUM(O16:O27)</f>
        <v>931091927.13436472</v>
      </c>
      <c r="P15" s="598"/>
      <c r="R15" s="124"/>
      <c r="V15" s="120" t="e">
        <f>SUM(V16:V23)</f>
        <v>#REF!</v>
      </c>
      <c r="W15" s="121"/>
      <c r="X15" s="120" t="e">
        <f>SUM(X16:X23)</f>
        <v>#REF!</v>
      </c>
      <c r="Y15" s="120" t="e">
        <f>SUM(Y16:Y23)</f>
        <v>#REF!</v>
      </c>
      <c r="Z15" s="120" t="e">
        <f>SUM(Z16:Z23)</f>
        <v>#REF!</v>
      </c>
      <c r="AA15" s="120" t="e">
        <f>SUM(AA16:AA23)</f>
        <v>#REF!</v>
      </c>
      <c r="AB15" s="121"/>
      <c r="AC15" s="120" t="e">
        <f>SUM(AC16:AC23)</f>
        <v>#REF!</v>
      </c>
      <c r="AD15" s="122" t="e">
        <f>V15+X15+Y15+Z15+AA15</f>
        <v>#REF!</v>
      </c>
      <c r="AE15" s="123">
        <v>923341927.1343646</v>
      </c>
      <c r="AF15" s="509">
        <f>O15-AE15</f>
        <v>7750000.0000001192</v>
      </c>
    </row>
    <row r="16" spans="1:32" s="89" customFormat="1" ht="36" customHeight="1" x14ac:dyDescent="0.15">
      <c r="A16" s="599">
        <v>1</v>
      </c>
      <c r="B16" s="98" t="s">
        <v>770</v>
      </c>
      <c r="C16" s="98" t="s">
        <v>18</v>
      </c>
      <c r="D16" s="98"/>
      <c r="E16" s="98" t="s">
        <v>20</v>
      </c>
      <c r="F16" s="106">
        <v>1781</v>
      </c>
      <c r="G16" s="316"/>
      <c r="H16" s="106">
        <v>2001</v>
      </c>
      <c r="I16" s="316"/>
      <c r="J16" s="98" t="s">
        <v>21</v>
      </c>
      <c r="K16" s="98" t="s">
        <v>22</v>
      </c>
      <c r="L16" s="98" t="s">
        <v>23</v>
      </c>
      <c r="M16" s="98" t="s">
        <v>24</v>
      </c>
      <c r="N16" s="106" t="s">
        <v>25</v>
      </c>
      <c r="O16" s="188">
        <v>130000000</v>
      </c>
      <c r="P16" s="582"/>
      <c r="Q16" s="125" t="e">
        <f>#REF!</f>
        <v>#REF!</v>
      </c>
      <c r="R16" s="126" t="e">
        <f t="shared" ref="R16:R72" si="0">VLOOKUP(Q16,kelompok,2,0)</f>
        <v>#REF!</v>
      </c>
      <c r="S16" s="126" t="e">
        <f t="shared" ref="S16:S72" si="1">VLOOKUP(Q16,MASAMANFAAT,4,0)</f>
        <v>#REF!</v>
      </c>
      <c r="T16" s="127" t="e">
        <f>(O16-10)/S16</f>
        <v>#REF!</v>
      </c>
      <c r="U16" s="109">
        <f t="shared" ref="U16:U23" si="2">2013-AB16</f>
        <v>12</v>
      </c>
      <c r="V16" s="127" t="e">
        <f>IF(U16&gt;S16,O16-10,T16*U16)</f>
        <v>#REF!</v>
      </c>
      <c r="W16" s="127">
        <f t="shared" ref="W16:W23" si="3">2014-AB16</f>
        <v>13</v>
      </c>
      <c r="X16" s="127" t="e">
        <f>IF(O16-10=V16,0,T16)</f>
        <v>#REF!</v>
      </c>
      <c r="Y16" s="109" t="e">
        <f>IF(O16-10=V16+X16,0,T16)</f>
        <v>#REF!</v>
      </c>
      <c r="Z16" s="109" t="e">
        <f>IF(O16-10=V16+X16,0,T16)</f>
        <v>#REF!</v>
      </c>
      <c r="AA16" s="109" t="e">
        <f>IF(O16-10=V16+X16+Y16+Z16,0,T16)</f>
        <v>#REF!</v>
      </c>
      <c r="AB16" s="128">
        <f t="shared" ref="AB16:AB23" si="4">H16</f>
        <v>2001</v>
      </c>
      <c r="AC16" s="129" t="e">
        <f>O16-(X16+Y16+V16+Z16+AA16)</f>
        <v>#REF!</v>
      </c>
      <c r="AE16" s="189" t="s">
        <v>971</v>
      </c>
    </row>
    <row r="17" spans="1:31" s="89" customFormat="1" ht="36" customHeight="1" x14ac:dyDescent="0.15">
      <c r="A17" s="599">
        <v>2</v>
      </c>
      <c r="B17" s="98" t="s">
        <v>836</v>
      </c>
      <c r="C17" s="98" t="s">
        <v>27</v>
      </c>
      <c r="D17" s="98"/>
      <c r="E17" s="98" t="s">
        <v>29</v>
      </c>
      <c r="F17" s="106" t="s">
        <v>30</v>
      </c>
      <c r="G17" s="316"/>
      <c r="H17" s="106">
        <v>2001</v>
      </c>
      <c r="I17" s="316"/>
      <c r="J17" s="98" t="s">
        <v>31</v>
      </c>
      <c r="K17" s="98" t="s">
        <v>32</v>
      </c>
      <c r="L17" s="98" t="s">
        <v>1082</v>
      </c>
      <c r="M17" s="98">
        <v>9848425</v>
      </c>
      <c r="N17" s="106" t="s">
        <v>25</v>
      </c>
      <c r="O17" s="188">
        <v>4000000</v>
      </c>
      <c r="P17" s="582"/>
      <c r="Q17" s="125" t="e">
        <f>#REF!</f>
        <v>#REF!</v>
      </c>
      <c r="R17" s="126" t="e">
        <f t="shared" si="0"/>
        <v>#REF!</v>
      </c>
      <c r="S17" s="126" t="e">
        <f t="shared" si="1"/>
        <v>#REF!</v>
      </c>
      <c r="T17" s="127" t="e">
        <f t="shared" ref="T17:T73" si="5">(O17-10)/S17</f>
        <v>#REF!</v>
      </c>
      <c r="U17" s="109">
        <f t="shared" si="2"/>
        <v>12</v>
      </c>
      <c r="V17" s="127" t="e">
        <f t="shared" ref="V17:V73" si="6">IF(U17&gt;S17,O17-10,T17*U17)</f>
        <v>#REF!</v>
      </c>
      <c r="W17" s="127">
        <f t="shared" si="3"/>
        <v>13</v>
      </c>
      <c r="X17" s="127" t="e">
        <f t="shared" ref="X17:X73" si="7">IF(O17-10=V17,0,T17)</f>
        <v>#REF!</v>
      </c>
      <c r="Y17" s="109" t="e">
        <f t="shared" ref="Y17:Y73" si="8">IF(O17-10=V17+X17,0,T17)</f>
        <v>#REF!</v>
      </c>
      <c r="Z17" s="109" t="e">
        <f t="shared" ref="Z17:Z73" si="9">IF(O17-10=V17+X17,0,T17)</f>
        <v>#REF!</v>
      </c>
      <c r="AA17" s="109" t="e">
        <f t="shared" ref="AA17:AA28" si="10">IF(O17-10=V17+X17+Y17+Z17,0,T17)</f>
        <v>#REF!</v>
      </c>
      <c r="AB17" s="128">
        <f t="shared" si="4"/>
        <v>2001</v>
      </c>
      <c r="AC17" s="129" t="e">
        <f t="shared" ref="AC17:AC23" si="11">O17-(X17+Y17+V17+Z17+AA17)</f>
        <v>#REF!</v>
      </c>
      <c r="AE17" s="189"/>
    </row>
    <row r="18" spans="1:31" s="89" customFormat="1" ht="36" customHeight="1" x14ac:dyDescent="0.15">
      <c r="A18" s="599">
        <v>3</v>
      </c>
      <c r="B18" s="98" t="s">
        <v>836</v>
      </c>
      <c r="C18" s="98" t="s">
        <v>37</v>
      </c>
      <c r="D18" s="98"/>
      <c r="E18" s="98" t="s">
        <v>38</v>
      </c>
      <c r="F18" s="106" t="s">
        <v>39</v>
      </c>
      <c r="G18" s="316"/>
      <c r="H18" s="106">
        <v>2005</v>
      </c>
      <c r="I18" s="316"/>
      <c r="J18" s="98" t="s">
        <v>40</v>
      </c>
      <c r="K18" s="98" t="s">
        <v>41</v>
      </c>
      <c r="L18" s="98" t="s">
        <v>42</v>
      </c>
      <c r="M18" s="98"/>
      <c r="N18" s="106" t="s">
        <v>43</v>
      </c>
      <c r="O18" s="188">
        <v>8000000</v>
      </c>
      <c r="P18" s="582"/>
      <c r="Q18" s="125" t="e">
        <f>#REF!</f>
        <v>#REF!</v>
      </c>
      <c r="R18" s="126" t="e">
        <f t="shared" si="0"/>
        <v>#REF!</v>
      </c>
      <c r="S18" s="126" t="e">
        <f t="shared" si="1"/>
        <v>#REF!</v>
      </c>
      <c r="T18" s="127" t="e">
        <f t="shared" si="5"/>
        <v>#REF!</v>
      </c>
      <c r="U18" s="109">
        <f t="shared" si="2"/>
        <v>8</v>
      </c>
      <c r="V18" s="127" t="e">
        <f t="shared" si="6"/>
        <v>#REF!</v>
      </c>
      <c r="W18" s="127">
        <f t="shared" si="3"/>
        <v>9</v>
      </c>
      <c r="X18" s="127" t="e">
        <f t="shared" si="7"/>
        <v>#REF!</v>
      </c>
      <c r="Y18" s="109" t="e">
        <f t="shared" si="8"/>
        <v>#REF!</v>
      </c>
      <c r="Z18" s="109" t="e">
        <f t="shared" si="9"/>
        <v>#REF!</v>
      </c>
      <c r="AA18" s="109" t="e">
        <f t="shared" si="10"/>
        <v>#REF!</v>
      </c>
      <c r="AB18" s="128">
        <f t="shared" si="4"/>
        <v>2005</v>
      </c>
      <c r="AC18" s="129" t="e">
        <f t="shared" si="11"/>
        <v>#REF!</v>
      </c>
      <c r="AE18" s="189"/>
    </row>
    <row r="19" spans="1:31" s="89" customFormat="1" ht="36" customHeight="1" x14ac:dyDescent="0.15">
      <c r="A19" s="599">
        <v>4</v>
      </c>
      <c r="B19" s="98" t="s">
        <v>836</v>
      </c>
      <c r="C19" s="98" t="s">
        <v>37</v>
      </c>
      <c r="D19" s="98"/>
      <c r="E19" s="98" t="s">
        <v>44</v>
      </c>
      <c r="F19" s="106" t="s">
        <v>45</v>
      </c>
      <c r="G19" s="316"/>
      <c r="H19" s="106">
        <v>2005</v>
      </c>
      <c r="I19" s="316"/>
      <c r="J19" s="98" t="s">
        <v>46</v>
      </c>
      <c r="K19" s="98" t="s">
        <v>47</v>
      </c>
      <c r="L19" s="98" t="s">
        <v>48</v>
      </c>
      <c r="M19" s="98"/>
      <c r="N19" s="106" t="s">
        <v>43</v>
      </c>
      <c r="O19" s="188">
        <v>9500000</v>
      </c>
      <c r="P19" s="582"/>
      <c r="Q19" s="125" t="e">
        <f>#REF!</f>
        <v>#REF!</v>
      </c>
      <c r="R19" s="126" t="e">
        <f t="shared" si="0"/>
        <v>#REF!</v>
      </c>
      <c r="S19" s="126" t="e">
        <f t="shared" si="1"/>
        <v>#REF!</v>
      </c>
      <c r="T19" s="127" t="e">
        <f t="shared" si="5"/>
        <v>#REF!</v>
      </c>
      <c r="U19" s="109">
        <f t="shared" si="2"/>
        <v>8</v>
      </c>
      <c r="V19" s="127" t="e">
        <f t="shared" si="6"/>
        <v>#REF!</v>
      </c>
      <c r="W19" s="127">
        <f t="shared" si="3"/>
        <v>9</v>
      </c>
      <c r="X19" s="127" t="e">
        <f t="shared" si="7"/>
        <v>#REF!</v>
      </c>
      <c r="Y19" s="109" t="e">
        <f t="shared" si="8"/>
        <v>#REF!</v>
      </c>
      <c r="Z19" s="109" t="e">
        <f t="shared" si="9"/>
        <v>#REF!</v>
      </c>
      <c r="AA19" s="109" t="e">
        <f t="shared" si="10"/>
        <v>#REF!</v>
      </c>
      <c r="AB19" s="128">
        <f t="shared" si="4"/>
        <v>2005</v>
      </c>
      <c r="AC19" s="129" t="e">
        <f t="shared" si="11"/>
        <v>#REF!</v>
      </c>
      <c r="AE19" s="189"/>
    </row>
    <row r="20" spans="1:31" s="89" customFormat="1" ht="36" customHeight="1" x14ac:dyDescent="0.15">
      <c r="A20" s="599">
        <v>5</v>
      </c>
      <c r="B20" s="98" t="s">
        <v>836</v>
      </c>
      <c r="C20" s="98" t="s">
        <v>37</v>
      </c>
      <c r="D20" s="98"/>
      <c r="E20" s="98" t="s">
        <v>44</v>
      </c>
      <c r="F20" s="106" t="s">
        <v>45</v>
      </c>
      <c r="G20" s="316"/>
      <c r="H20" s="106">
        <v>2005</v>
      </c>
      <c r="I20" s="316"/>
      <c r="J20" s="98" t="s">
        <v>49</v>
      </c>
      <c r="K20" s="98" t="s">
        <v>50</v>
      </c>
      <c r="L20" s="98" t="s">
        <v>51</v>
      </c>
      <c r="M20" s="98"/>
      <c r="N20" s="106" t="s">
        <v>43</v>
      </c>
      <c r="O20" s="188">
        <v>9500000</v>
      </c>
      <c r="P20" s="582"/>
      <c r="Q20" s="125" t="e">
        <f>#REF!</f>
        <v>#REF!</v>
      </c>
      <c r="R20" s="126" t="e">
        <f t="shared" si="0"/>
        <v>#REF!</v>
      </c>
      <c r="S20" s="126" t="e">
        <f t="shared" si="1"/>
        <v>#REF!</v>
      </c>
      <c r="T20" s="127" t="e">
        <f t="shared" si="5"/>
        <v>#REF!</v>
      </c>
      <c r="U20" s="109">
        <f t="shared" si="2"/>
        <v>8</v>
      </c>
      <c r="V20" s="127" t="e">
        <f t="shared" si="6"/>
        <v>#REF!</v>
      </c>
      <c r="W20" s="127">
        <f t="shared" si="3"/>
        <v>9</v>
      </c>
      <c r="X20" s="127" t="e">
        <f t="shared" si="7"/>
        <v>#REF!</v>
      </c>
      <c r="Y20" s="109" t="e">
        <f t="shared" si="8"/>
        <v>#REF!</v>
      </c>
      <c r="Z20" s="109" t="e">
        <f t="shared" si="9"/>
        <v>#REF!</v>
      </c>
      <c r="AA20" s="109" t="e">
        <f t="shared" si="10"/>
        <v>#REF!</v>
      </c>
      <c r="AB20" s="128">
        <f t="shared" si="4"/>
        <v>2005</v>
      </c>
      <c r="AC20" s="129" t="e">
        <f t="shared" si="11"/>
        <v>#REF!</v>
      </c>
      <c r="AE20" s="189"/>
    </row>
    <row r="21" spans="1:31" s="89" customFormat="1" ht="36" customHeight="1" x14ac:dyDescent="0.15">
      <c r="A21" s="599">
        <v>6</v>
      </c>
      <c r="B21" s="98" t="s">
        <v>836</v>
      </c>
      <c r="C21" s="98" t="s">
        <v>37</v>
      </c>
      <c r="D21" s="98"/>
      <c r="E21" s="98" t="s">
        <v>52</v>
      </c>
      <c r="F21" s="106" t="s">
        <v>39</v>
      </c>
      <c r="G21" s="316"/>
      <c r="H21" s="106">
        <v>2005</v>
      </c>
      <c r="I21" s="316"/>
      <c r="J21" s="98" t="s">
        <v>53</v>
      </c>
      <c r="K21" s="98" t="s">
        <v>54</v>
      </c>
      <c r="L21" s="98" t="s">
        <v>55</v>
      </c>
      <c r="M21" s="98"/>
      <c r="N21" s="106" t="s">
        <v>43</v>
      </c>
      <c r="O21" s="188">
        <v>7000000</v>
      </c>
      <c r="P21" s="582"/>
      <c r="Q21" s="125" t="e">
        <f>#REF!</f>
        <v>#REF!</v>
      </c>
      <c r="R21" s="126" t="e">
        <f t="shared" si="0"/>
        <v>#REF!</v>
      </c>
      <c r="S21" s="126" t="e">
        <f t="shared" si="1"/>
        <v>#REF!</v>
      </c>
      <c r="T21" s="127" t="e">
        <f t="shared" si="5"/>
        <v>#REF!</v>
      </c>
      <c r="U21" s="109">
        <f t="shared" si="2"/>
        <v>8</v>
      </c>
      <c r="V21" s="127" t="e">
        <f t="shared" si="6"/>
        <v>#REF!</v>
      </c>
      <c r="W21" s="127">
        <f t="shared" si="3"/>
        <v>9</v>
      </c>
      <c r="X21" s="127" t="e">
        <f t="shared" si="7"/>
        <v>#REF!</v>
      </c>
      <c r="Y21" s="109" t="e">
        <f t="shared" si="8"/>
        <v>#REF!</v>
      </c>
      <c r="Z21" s="109" t="e">
        <f t="shared" si="9"/>
        <v>#REF!</v>
      </c>
      <c r="AA21" s="109" t="e">
        <f t="shared" si="10"/>
        <v>#REF!</v>
      </c>
      <c r="AB21" s="128">
        <f t="shared" si="4"/>
        <v>2005</v>
      </c>
      <c r="AC21" s="129" t="e">
        <f t="shared" si="11"/>
        <v>#REF!</v>
      </c>
      <c r="AE21" s="189"/>
    </row>
    <row r="22" spans="1:31" s="89" customFormat="1" ht="36" customHeight="1" x14ac:dyDescent="0.15">
      <c r="A22" s="599">
        <v>7</v>
      </c>
      <c r="B22" s="98" t="s">
        <v>770</v>
      </c>
      <c r="C22" s="98" t="s">
        <v>18</v>
      </c>
      <c r="D22" s="98"/>
      <c r="E22" s="98" t="s">
        <v>476</v>
      </c>
      <c r="F22" s="106"/>
      <c r="G22" s="316"/>
      <c r="H22" s="106" t="s">
        <v>477</v>
      </c>
      <c r="I22" s="316"/>
      <c r="J22" s="98" t="s">
        <v>968</v>
      </c>
      <c r="K22" s="98" t="s">
        <v>969</v>
      </c>
      <c r="L22" s="98" t="s">
        <v>970</v>
      </c>
      <c r="M22" s="98"/>
      <c r="N22" s="106"/>
      <c r="O22" s="188">
        <v>5000000</v>
      </c>
      <c r="P22" s="582"/>
      <c r="Q22" s="125" t="e">
        <f>#REF!</f>
        <v>#REF!</v>
      </c>
      <c r="R22" s="126" t="e">
        <f t="shared" si="0"/>
        <v>#REF!</v>
      </c>
      <c r="S22" s="126" t="e">
        <f t="shared" si="1"/>
        <v>#REF!</v>
      </c>
      <c r="T22" s="127" t="e">
        <f t="shared" si="5"/>
        <v>#REF!</v>
      </c>
      <c r="U22" s="109">
        <f t="shared" si="2"/>
        <v>13</v>
      </c>
      <c r="V22" s="127" t="e">
        <f t="shared" si="6"/>
        <v>#REF!</v>
      </c>
      <c r="W22" s="127">
        <f t="shared" si="3"/>
        <v>14</v>
      </c>
      <c r="X22" s="127" t="e">
        <f t="shared" si="7"/>
        <v>#REF!</v>
      </c>
      <c r="Y22" s="109" t="e">
        <f t="shared" si="8"/>
        <v>#REF!</v>
      </c>
      <c r="Z22" s="109" t="e">
        <f t="shared" si="9"/>
        <v>#REF!</v>
      </c>
      <c r="AA22" s="109" t="e">
        <f t="shared" si="10"/>
        <v>#REF!</v>
      </c>
      <c r="AB22" s="128" t="str">
        <f t="shared" si="4"/>
        <v>2000</v>
      </c>
      <c r="AC22" s="129" t="e">
        <f t="shared" si="11"/>
        <v>#REF!</v>
      </c>
      <c r="AE22" s="189" t="s">
        <v>967</v>
      </c>
    </row>
    <row r="23" spans="1:31" s="89" customFormat="1" ht="36" customHeight="1" x14ac:dyDescent="0.15">
      <c r="A23" s="599">
        <v>8</v>
      </c>
      <c r="B23" s="98" t="s">
        <v>836</v>
      </c>
      <c r="C23" s="98" t="s">
        <v>27</v>
      </c>
      <c r="D23" s="98"/>
      <c r="E23" s="98" t="s">
        <v>478</v>
      </c>
      <c r="F23" s="106">
        <v>115</v>
      </c>
      <c r="G23" s="316"/>
      <c r="H23" s="106" t="s">
        <v>275</v>
      </c>
      <c r="I23" s="316"/>
      <c r="J23" s="98"/>
      <c r="K23" s="98"/>
      <c r="L23" s="98"/>
      <c r="M23" s="98"/>
      <c r="N23" s="106"/>
      <c r="O23" s="188">
        <v>7000000</v>
      </c>
      <c r="P23" s="582"/>
      <c r="Q23" s="125" t="e">
        <f>#REF!</f>
        <v>#REF!</v>
      </c>
      <c r="R23" s="126" t="e">
        <f t="shared" si="0"/>
        <v>#REF!</v>
      </c>
      <c r="S23" s="126" t="e">
        <f t="shared" si="1"/>
        <v>#REF!</v>
      </c>
      <c r="T23" s="127" t="e">
        <f t="shared" si="5"/>
        <v>#REF!</v>
      </c>
      <c r="U23" s="109">
        <f t="shared" si="2"/>
        <v>9</v>
      </c>
      <c r="V23" s="127" t="e">
        <f t="shared" si="6"/>
        <v>#REF!</v>
      </c>
      <c r="W23" s="127">
        <f t="shared" si="3"/>
        <v>10</v>
      </c>
      <c r="X23" s="127" t="e">
        <f t="shared" si="7"/>
        <v>#REF!</v>
      </c>
      <c r="Y23" s="109" t="e">
        <f t="shared" si="8"/>
        <v>#REF!</v>
      </c>
      <c r="Z23" s="109" t="e">
        <f t="shared" si="9"/>
        <v>#REF!</v>
      </c>
      <c r="AA23" s="109" t="e">
        <f t="shared" si="10"/>
        <v>#REF!</v>
      </c>
      <c r="AB23" s="128" t="str">
        <f t="shared" si="4"/>
        <v>2004</v>
      </c>
      <c r="AC23" s="129" t="e">
        <f t="shared" si="11"/>
        <v>#REF!</v>
      </c>
    </row>
    <row r="24" spans="1:31" s="89" customFormat="1" ht="36" customHeight="1" x14ac:dyDescent="0.15">
      <c r="A24" s="599">
        <v>9</v>
      </c>
      <c r="B24" s="98" t="s">
        <v>770</v>
      </c>
      <c r="C24" s="98" t="s">
        <v>18</v>
      </c>
      <c r="D24" s="98" t="s">
        <v>353</v>
      </c>
      <c r="E24" s="98" t="s">
        <v>1035</v>
      </c>
      <c r="F24" s="106">
        <v>150</v>
      </c>
      <c r="G24" s="106" t="s">
        <v>1008</v>
      </c>
      <c r="H24" s="106">
        <v>2014</v>
      </c>
      <c r="I24" s="316"/>
      <c r="J24" s="98" t="s">
        <v>1036</v>
      </c>
      <c r="K24" s="98" t="s">
        <v>1037</v>
      </c>
      <c r="L24" s="98" t="s">
        <v>1038</v>
      </c>
      <c r="M24" s="98"/>
      <c r="N24" s="106" t="s">
        <v>25</v>
      </c>
      <c r="O24" s="188">
        <v>280841927.1343646</v>
      </c>
      <c r="P24" s="582"/>
      <c r="Q24" s="125"/>
      <c r="R24" s="126"/>
      <c r="S24" s="126"/>
      <c r="T24" s="127"/>
      <c r="U24" s="109"/>
      <c r="V24" s="127"/>
      <c r="W24" s="127"/>
      <c r="X24" s="127"/>
      <c r="Y24" s="109"/>
      <c r="Z24" s="109"/>
      <c r="AA24" s="109"/>
      <c r="AB24" s="128"/>
      <c r="AC24" s="129"/>
      <c r="AE24" s="89" t="s">
        <v>1039</v>
      </c>
    </row>
    <row r="25" spans="1:31" s="89" customFormat="1" ht="45" customHeight="1" x14ac:dyDescent="0.15">
      <c r="A25" s="599">
        <v>10</v>
      </c>
      <c r="B25" s="98" t="s">
        <v>770</v>
      </c>
      <c r="C25" s="98" t="s">
        <v>18</v>
      </c>
      <c r="D25" s="98"/>
      <c r="E25" s="98" t="s">
        <v>929</v>
      </c>
      <c r="F25" s="106">
        <v>2400</v>
      </c>
      <c r="G25" s="316"/>
      <c r="H25" s="106">
        <v>2019</v>
      </c>
      <c r="I25" s="106" t="s">
        <v>974</v>
      </c>
      <c r="J25" s="98" t="s">
        <v>972</v>
      </c>
      <c r="K25" s="98" t="s">
        <v>973</v>
      </c>
      <c r="L25" s="98" t="s">
        <v>975</v>
      </c>
      <c r="M25" s="98"/>
      <c r="N25" s="106" t="s">
        <v>25</v>
      </c>
      <c r="O25" s="188">
        <v>428562972.97297299</v>
      </c>
      <c r="P25" s="582"/>
      <c r="Q25" s="125"/>
      <c r="R25" s="126"/>
      <c r="S25" s="126"/>
      <c r="T25" s="127"/>
      <c r="U25" s="109"/>
      <c r="V25" s="127"/>
      <c r="W25" s="127"/>
      <c r="X25" s="127"/>
      <c r="Y25" s="109"/>
      <c r="Z25" s="109"/>
      <c r="AA25" s="109"/>
      <c r="AB25" s="128"/>
      <c r="AC25" s="129"/>
    </row>
    <row r="26" spans="1:31" s="89" customFormat="1" ht="36" customHeight="1" x14ac:dyDescent="0.15">
      <c r="A26" s="599">
        <v>11</v>
      </c>
      <c r="B26" s="98" t="s">
        <v>836</v>
      </c>
      <c r="C26" s="98" t="s">
        <v>27</v>
      </c>
      <c r="D26" s="98"/>
      <c r="E26" s="98" t="s">
        <v>977</v>
      </c>
      <c r="F26" s="106">
        <v>125</v>
      </c>
      <c r="G26" s="316"/>
      <c r="H26" s="106">
        <v>2019</v>
      </c>
      <c r="I26" s="106"/>
      <c r="J26" s="98"/>
      <c r="K26" s="98"/>
      <c r="L26" s="98" t="s">
        <v>978</v>
      </c>
      <c r="M26" s="98"/>
      <c r="N26" s="106" t="s">
        <v>25</v>
      </c>
      <c r="O26" s="188">
        <v>20843513.513513513</v>
      </c>
      <c r="P26" s="582"/>
      <c r="Q26" s="125"/>
      <c r="R26" s="126"/>
      <c r="S26" s="126"/>
      <c r="T26" s="127"/>
      <c r="U26" s="109"/>
      <c r="V26" s="127"/>
      <c r="W26" s="127"/>
      <c r="X26" s="127"/>
      <c r="Y26" s="109"/>
      <c r="Z26" s="109"/>
      <c r="AA26" s="109"/>
      <c r="AB26" s="128"/>
      <c r="AC26" s="129"/>
    </row>
    <row r="27" spans="1:31" s="89" customFormat="1" ht="36" customHeight="1" x14ac:dyDescent="0.15">
      <c r="A27" s="599">
        <v>12</v>
      </c>
      <c r="B27" s="98" t="s">
        <v>836</v>
      </c>
      <c r="C27" s="98" t="s">
        <v>27</v>
      </c>
      <c r="D27" s="98"/>
      <c r="E27" s="98" t="s">
        <v>977</v>
      </c>
      <c r="F27" s="106">
        <v>125</v>
      </c>
      <c r="G27" s="316"/>
      <c r="H27" s="106">
        <v>2019</v>
      </c>
      <c r="I27" s="316"/>
      <c r="J27" s="98"/>
      <c r="K27" s="98"/>
      <c r="L27" s="98" t="s">
        <v>976</v>
      </c>
      <c r="M27" s="98"/>
      <c r="N27" s="106" t="s">
        <v>25</v>
      </c>
      <c r="O27" s="188">
        <v>20843513.513513513</v>
      </c>
      <c r="P27" s="582"/>
      <c r="Q27" s="125"/>
      <c r="R27" s="126"/>
      <c r="S27" s="126"/>
      <c r="T27" s="127"/>
      <c r="U27" s="109"/>
      <c r="V27" s="127"/>
      <c r="W27" s="127"/>
      <c r="X27" s="127"/>
      <c r="Y27" s="109"/>
      <c r="Z27" s="109"/>
      <c r="AA27" s="109"/>
      <c r="AB27" s="128"/>
      <c r="AC27" s="129"/>
    </row>
    <row r="28" spans="1:31" s="89" customFormat="1" ht="50" customHeight="1" x14ac:dyDescent="0.15">
      <c r="A28" s="600"/>
      <c r="B28" s="316"/>
      <c r="C28" s="316"/>
      <c r="D28" s="105"/>
      <c r="E28" s="316"/>
      <c r="F28" s="316"/>
      <c r="G28" s="316"/>
      <c r="H28" s="316"/>
      <c r="I28" s="316"/>
      <c r="J28" s="316"/>
      <c r="K28" s="316"/>
      <c r="L28" s="316"/>
      <c r="M28" s="316"/>
      <c r="N28" s="316"/>
      <c r="O28" s="185"/>
      <c r="P28" s="598"/>
      <c r="Q28" s="125"/>
      <c r="R28" s="126"/>
      <c r="S28" s="126"/>
      <c r="T28" s="127"/>
      <c r="U28" s="109"/>
      <c r="V28" s="127"/>
      <c r="W28" s="127"/>
      <c r="X28" s="127"/>
      <c r="Y28" s="109"/>
      <c r="Z28" s="109"/>
      <c r="AA28" s="109">
        <f t="shared" si="10"/>
        <v>0</v>
      </c>
      <c r="AB28" s="128"/>
      <c r="AC28" s="129"/>
    </row>
    <row r="29" spans="1:31" s="123" customFormat="1" ht="34" customHeight="1" x14ac:dyDescent="0.3">
      <c r="A29" s="581" t="s">
        <v>56</v>
      </c>
      <c r="B29" s="181" t="s">
        <v>762</v>
      </c>
      <c r="C29" s="316"/>
      <c r="D29" s="105"/>
      <c r="E29" s="316"/>
      <c r="F29" s="316"/>
      <c r="G29" s="316"/>
      <c r="H29" s="316"/>
      <c r="I29" s="316"/>
      <c r="J29" s="316"/>
      <c r="K29" s="316"/>
      <c r="L29" s="316"/>
      <c r="M29" s="316"/>
      <c r="N29" s="316"/>
      <c r="O29" s="185">
        <f>SUM(O30:O33)</f>
        <v>32881588.063498259</v>
      </c>
      <c r="P29" s="598"/>
      <c r="Q29" s="125"/>
      <c r="R29" s="125"/>
      <c r="S29" s="125"/>
      <c r="T29" s="130"/>
      <c r="U29" s="110"/>
      <c r="V29" s="131" t="e">
        <f>SUM(V30:V32)</f>
        <v>#REF!</v>
      </c>
      <c r="W29" s="131"/>
      <c r="X29" s="131" t="e">
        <f>SUM(X30:X32)</f>
        <v>#REF!</v>
      </c>
      <c r="Y29" s="131" t="e">
        <f>SUM(Y30:Y32)</f>
        <v>#REF!</v>
      </c>
      <c r="Z29" s="131" t="e">
        <f>SUM(Z30:Z32)</f>
        <v>#REF!</v>
      </c>
      <c r="AA29" s="131" t="e">
        <f>SUM(AA30:AA32)</f>
        <v>#REF!</v>
      </c>
      <c r="AB29" s="132"/>
      <c r="AC29" s="131" t="e">
        <f>SUM(AC30:AC32)</f>
        <v>#REF!</v>
      </c>
      <c r="AD29" s="122" t="e">
        <f>V29+X29+Y29+Z29+AA29</f>
        <v>#REF!</v>
      </c>
    </row>
    <row r="30" spans="1:31" s="89" customFormat="1" ht="36" customHeight="1" x14ac:dyDescent="0.15">
      <c r="A30" s="599">
        <v>1</v>
      </c>
      <c r="B30" s="98" t="s">
        <v>872</v>
      </c>
      <c r="C30" s="98" t="s">
        <v>61</v>
      </c>
      <c r="D30" s="105"/>
      <c r="E30" s="98" t="s">
        <v>60</v>
      </c>
      <c r="F30" s="316"/>
      <c r="G30" s="316"/>
      <c r="H30" s="106">
        <v>2009</v>
      </c>
      <c r="I30" s="316"/>
      <c r="J30" s="316"/>
      <c r="K30" s="316"/>
      <c r="L30" s="316"/>
      <c r="M30" s="316"/>
      <c r="N30" s="106" t="s">
        <v>25</v>
      </c>
      <c r="O30" s="188">
        <v>20800000</v>
      </c>
      <c r="P30" s="601" t="s">
        <v>61</v>
      </c>
      <c r="Q30" s="125" t="e">
        <f>#REF!</f>
        <v>#REF!</v>
      </c>
      <c r="R30" s="126" t="e">
        <f t="shared" si="0"/>
        <v>#REF!</v>
      </c>
      <c r="S30" s="126" t="e">
        <f t="shared" si="1"/>
        <v>#REF!</v>
      </c>
      <c r="T30" s="127" t="e">
        <f t="shared" si="5"/>
        <v>#REF!</v>
      </c>
      <c r="U30" s="109">
        <f>2013-AB30</f>
        <v>4</v>
      </c>
      <c r="V30" s="127" t="e">
        <f>IF(U30&gt;S30,O30-10,T30*U30)</f>
        <v>#REF!</v>
      </c>
      <c r="W30" s="127">
        <f>2014-AB30</f>
        <v>5</v>
      </c>
      <c r="X30" s="127" t="e">
        <f t="shared" ref="X30" si="12">IF(O30-10=V30,0,T30)</f>
        <v>#REF!</v>
      </c>
      <c r="Y30" s="109" t="e">
        <f t="shared" ref="Y30:Y32" si="13">IF(O30-10=V30+X30,0,T30)</f>
        <v>#REF!</v>
      </c>
      <c r="Z30" s="109" t="e">
        <f>IF(O30-10=V30+X30+Y30,0,T30)</f>
        <v>#REF!</v>
      </c>
      <c r="AA30" s="109" t="e">
        <f>IF(O30-10=V30+X30+Y30+Z30,0,T30)</f>
        <v>#REF!</v>
      </c>
      <c r="AB30" s="128">
        <f>H30</f>
        <v>2009</v>
      </c>
      <c r="AC30" s="129" t="e">
        <f>O30-(X30+Y30+V30+Z30+AA30)</f>
        <v>#REF!</v>
      </c>
      <c r="AE30" s="133"/>
    </row>
    <row r="31" spans="1:31" s="89" customFormat="1" ht="36" customHeight="1" x14ac:dyDescent="0.15">
      <c r="A31" s="599">
        <v>2</v>
      </c>
      <c r="B31" s="98" t="s">
        <v>873</v>
      </c>
      <c r="C31" s="98" t="s">
        <v>63</v>
      </c>
      <c r="D31" s="105"/>
      <c r="E31" s="98" t="s">
        <v>60</v>
      </c>
      <c r="F31" s="316"/>
      <c r="G31" s="316"/>
      <c r="H31" s="106">
        <v>2009</v>
      </c>
      <c r="I31" s="316"/>
      <c r="J31" s="316"/>
      <c r="K31" s="316"/>
      <c r="L31" s="316"/>
      <c r="M31" s="316"/>
      <c r="N31" s="106" t="s">
        <v>25</v>
      </c>
      <c r="O31" s="188">
        <v>640000</v>
      </c>
      <c r="P31" s="601" t="s">
        <v>63</v>
      </c>
      <c r="Q31" s="125" t="e">
        <f>#REF!</f>
        <v>#REF!</v>
      </c>
      <c r="R31" s="126" t="e">
        <f t="shared" si="0"/>
        <v>#REF!</v>
      </c>
      <c r="S31" s="126" t="e">
        <f t="shared" si="1"/>
        <v>#REF!</v>
      </c>
      <c r="T31" s="127" t="e">
        <f t="shared" si="5"/>
        <v>#REF!</v>
      </c>
      <c r="U31" s="109">
        <f>2013-AB31</f>
        <v>4</v>
      </c>
      <c r="V31" s="127" t="e">
        <f t="shared" ref="V31:V32" si="14">IF(U31&gt;S31,O31-10,T31*U31)</f>
        <v>#REF!</v>
      </c>
      <c r="W31" s="127">
        <f>2014-AB31</f>
        <v>5</v>
      </c>
      <c r="X31" s="127" t="e">
        <f t="shared" si="7"/>
        <v>#REF!</v>
      </c>
      <c r="Y31" s="109" t="e">
        <f t="shared" si="13"/>
        <v>#REF!</v>
      </c>
      <c r="Z31" s="109" t="e">
        <f t="shared" ref="Z31:Z32" si="15">IF(O31-10=V31+X31+Y31,0,T31)</f>
        <v>#REF!</v>
      </c>
      <c r="AA31" s="109" t="e">
        <f t="shared" ref="AA31:AA77" si="16">IF(O31-10=V31+X31+Y31+Z31,0,T31)</f>
        <v>#REF!</v>
      </c>
      <c r="AB31" s="128">
        <f>H31</f>
        <v>2009</v>
      </c>
      <c r="AC31" s="129" t="e">
        <f t="shared" ref="AC31:AC32" si="17">O31-(X31+Y31+V31+Z31+AA31)</f>
        <v>#REF!</v>
      </c>
    </row>
    <row r="32" spans="1:31" s="89" customFormat="1" ht="36" customHeight="1" x14ac:dyDescent="0.15">
      <c r="A32" s="599">
        <v>3</v>
      </c>
      <c r="B32" s="98" t="s">
        <v>872</v>
      </c>
      <c r="C32" s="98" t="s">
        <v>58</v>
      </c>
      <c r="D32" s="105"/>
      <c r="E32" s="98" t="s">
        <v>60</v>
      </c>
      <c r="F32" s="316"/>
      <c r="G32" s="316"/>
      <c r="H32" s="106">
        <v>2009</v>
      </c>
      <c r="I32" s="316"/>
      <c r="J32" s="316"/>
      <c r="K32" s="316"/>
      <c r="L32" s="316"/>
      <c r="M32" s="316"/>
      <c r="N32" s="106" t="s">
        <v>25</v>
      </c>
      <c r="O32" s="188">
        <v>1000000</v>
      </c>
      <c r="P32" s="601" t="s">
        <v>58</v>
      </c>
      <c r="Q32" s="125" t="e">
        <f>#REF!</f>
        <v>#REF!</v>
      </c>
      <c r="R32" s="126" t="e">
        <f t="shared" si="0"/>
        <v>#REF!</v>
      </c>
      <c r="S32" s="126" t="e">
        <f t="shared" si="1"/>
        <v>#REF!</v>
      </c>
      <c r="T32" s="127" t="e">
        <f t="shared" si="5"/>
        <v>#REF!</v>
      </c>
      <c r="U32" s="109">
        <f>2013-AB32</f>
        <v>4</v>
      </c>
      <c r="V32" s="127" t="e">
        <f t="shared" si="14"/>
        <v>#REF!</v>
      </c>
      <c r="W32" s="127">
        <f>2014-AB32</f>
        <v>5</v>
      </c>
      <c r="X32" s="127" t="e">
        <f t="shared" si="7"/>
        <v>#REF!</v>
      </c>
      <c r="Y32" s="109" t="e">
        <f t="shared" si="13"/>
        <v>#REF!</v>
      </c>
      <c r="Z32" s="109" t="e">
        <f t="shared" si="15"/>
        <v>#REF!</v>
      </c>
      <c r="AA32" s="109" t="e">
        <f t="shared" si="16"/>
        <v>#REF!</v>
      </c>
      <c r="AB32" s="128">
        <f>H32</f>
        <v>2009</v>
      </c>
      <c r="AC32" s="129" t="e">
        <f t="shared" si="17"/>
        <v>#REF!</v>
      </c>
    </row>
    <row r="33" spans="1:31" s="89" customFormat="1" ht="47" customHeight="1" x14ac:dyDescent="0.15">
      <c r="A33" s="599">
        <v>4</v>
      </c>
      <c r="B33" s="98" t="s">
        <v>992</v>
      </c>
      <c r="C33" s="98" t="s">
        <v>937</v>
      </c>
      <c r="D33" s="107"/>
      <c r="E33" s="106"/>
      <c r="F33" s="106"/>
      <c r="G33" s="106" t="s">
        <v>385</v>
      </c>
      <c r="H33" s="106">
        <v>2019</v>
      </c>
      <c r="I33" s="106"/>
      <c r="J33" s="106"/>
      <c r="K33" s="106"/>
      <c r="L33" s="106"/>
      <c r="M33" s="106"/>
      <c r="N33" s="106" t="s">
        <v>25</v>
      </c>
      <c r="O33" s="188">
        <v>10441588.063498259</v>
      </c>
      <c r="P33" s="601"/>
      <c r="Q33" s="125"/>
      <c r="R33" s="126"/>
      <c r="S33" s="126"/>
      <c r="T33" s="127"/>
      <c r="U33" s="109"/>
      <c r="V33" s="127"/>
      <c r="W33" s="127"/>
      <c r="X33" s="127"/>
      <c r="Y33" s="109"/>
      <c r="Z33" s="109"/>
      <c r="AA33" s="109"/>
      <c r="AB33" s="128"/>
      <c r="AC33" s="129"/>
    </row>
    <row r="34" spans="1:31" s="89" customFormat="1" ht="36" customHeight="1" x14ac:dyDescent="0.15">
      <c r="A34" s="581"/>
      <c r="B34" s="98"/>
      <c r="C34" s="98"/>
      <c r="D34" s="105"/>
      <c r="E34" s="98"/>
      <c r="F34" s="316"/>
      <c r="G34" s="316"/>
      <c r="H34" s="316"/>
      <c r="I34" s="316"/>
      <c r="J34" s="316"/>
      <c r="K34" s="316"/>
      <c r="L34" s="316"/>
      <c r="M34" s="316"/>
      <c r="N34" s="106"/>
      <c r="O34" s="188"/>
      <c r="P34" s="582"/>
      <c r="Q34" s="125"/>
      <c r="R34" s="126"/>
      <c r="S34" s="126"/>
      <c r="T34" s="127"/>
      <c r="U34" s="109"/>
      <c r="V34" s="127"/>
      <c r="W34" s="127"/>
      <c r="X34" s="127"/>
      <c r="Y34" s="109"/>
      <c r="Z34" s="109"/>
      <c r="AA34" s="109">
        <f t="shared" si="16"/>
        <v>0</v>
      </c>
      <c r="AB34" s="128"/>
      <c r="AC34" s="129"/>
    </row>
    <row r="35" spans="1:31" s="89" customFormat="1" ht="36" customHeight="1" x14ac:dyDescent="0.15">
      <c r="A35" s="581" t="s">
        <v>65</v>
      </c>
      <c r="B35" s="181" t="s">
        <v>763</v>
      </c>
      <c r="C35" s="187" t="s">
        <v>11</v>
      </c>
      <c r="D35" s="105"/>
      <c r="E35" s="316"/>
      <c r="F35" s="316"/>
      <c r="G35" s="316"/>
      <c r="H35" s="316"/>
      <c r="I35" s="316"/>
      <c r="J35" s="316"/>
      <c r="K35" s="316"/>
      <c r="L35" s="316"/>
      <c r="M35" s="316"/>
      <c r="N35" s="316"/>
      <c r="O35" s="185">
        <v>0</v>
      </c>
      <c r="P35" s="598"/>
      <c r="Q35" s="125"/>
      <c r="R35" s="126"/>
      <c r="S35" s="126"/>
      <c r="T35" s="127"/>
      <c r="U35" s="109"/>
      <c r="V35" s="127"/>
      <c r="W35" s="127"/>
      <c r="X35" s="127"/>
      <c r="Y35" s="109"/>
      <c r="Z35" s="109"/>
      <c r="AA35" s="109">
        <f t="shared" si="16"/>
        <v>0</v>
      </c>
      <c r="AB35" s="128"/>
      <c r="AC35" s="129"/>
    </row>
    <row r="36" spans="1:31" s="89" customFormat="1" ht="36" customHeight="1" x14ac:dyDescent="0.15">
      <c r="A36" s="581"/>
      <c r="B36" s="181"/>
      <c r="C36" s="316"/>
      <c r="D36" s="105"/>
      <c r="E36" s="316"/>
      <c r="F36" s="316"/>
      <c r="G36" s="316"/>
      <c r="H36" s="316"/>
      <c r="I36" s="316"/>
      <c r="J36" s="316"/>
      <c r="K36" s="316"/>
      <c r="L36" s="316"/>
      <c r="M36" s="316"/>
      <c r="N36" s="316"/>
      <c r="O36" s="185"/>
      <c r="P36" s="598"/>
      <c r="Q36" s="125"/>
      <c r="R36" s="126"/>
      <c r="S36" s="126"/>
      <c r="T36" s="127"/>
      <c r="U36" s="109"/>
      <c r="V36" s="127"/>
      <c r="W36" s="127"/>
      <c r="X36" s="127"/>
      <c r="Y36" s="109"/>
      <c r="Z36" s="109"/>
      <c r="AA36" s="109">
        <f t="shared" si="16"/>
        <v>0</v>
      </c>
      <c r="AB36" s="128"/>
      <c r="AC36" s="129"/>
    </row>
    <row r="37" spans="1:31" s="89" customFormat="1" ht="39" customHeight="1" x14ac:dyDescent="0.15">
      <c r="A37" s="581" t="s">
        <v>67</v>
      </c>
      <c r="B37" s="181" t="s">
        <v>764</v>
      </c>
      <c r="C37" s="316"/>
      <c r="D37" s="105"/>
      <c r="E37" s="316"/>
      <c r="F37" s="316"/>
      <c r="G37" s="316"/>
      <c r="H37" s="316"/>
      <c r="I37" s="316"/>
      <c r="J37" s="316"/>
      <c r="K37" s="316"/>
      <c r="L37" s="316"/>
      <c r="M37" s="316"/>
      <c r="N37" s="316"/>
      <c r="O37" s="185">
        <f>SUM(O38:O175)</f>
        <v>947643254.60095394</v>
      </c>
      <c r="P37" s="602"/>
      <c r="Q37" s="125"/>
      <c r="R37" s="126"/>
      <c r="S37" s="126"/>
      <c r="T37" s="127"/>
      <c r="U37" s="109"/>
      <c r="V37" s="131"/>
      <c r="W37" s="127"/>
      <c r="X37" s="131"/>
      <c r="Y37" s="131"/>
      <c r="Z37" s="131"/>
      <c r="AA37" s="131"/>
      <c r="AB37" s="128"/>
      <c r="AC37" s="131"/>
      <c r="AD37" s="122"/>
      <c r="AE37" s="133"/>
    </row>
    <row r="38" spans="1:31" s="89" customFormat="1" ht="36" customHeight="1" x14ac:dyDescent="0.15">
      <c r="A38" s="599">
        <v>1</v>
      </c>
      <c r="B38" s="98" t="s">
        <v>794</v>
      </c>
      <c r="C38" s="98" t="s">
        <v>73</v>
      </c>
      <c r="D38" s="106"/>
      <c r="E38" s="98" t="s">
        <v>75</v>
      </c>
      <c r="F38" s="98"/>
      <c r="G38" s="98" t="s">
        <v>76</v>
      </c>
      <c r="H38" s="106">
        <v>2000</v>
      </c>
      <c r="I38" s="316"/>
      <c r="J38" s="316"/>
      <c r="K38" s="316"/>
      <c r="L38" s="316"/>
      <c r="M38" s="316"/>
      <c r="N38" s="106" t="s">
        <v>25</v>
      </c>
      <c r="O38" s="188">
        <v>637500</v>
      </c>
      <c r="P38" s="582"/>
      <c r="Q38" s="125" t="e">
        <f>#REF!</f>
        <v>#REF!</v>
      </c>
      <c r="R38" s="126" t="e">
        <f t="shared" si="0"/>
        <v>#REF!</v>
      </c>
      <c r="S38" s="126" t="e">
        <f t="shared" si="1"/>
        <v>#REF!</v>
      </c>
      <c r="T38" s="127" t="e">
        <f t="shared" si="5"/>
        <v>#REF!</v>
      </c>
      <c r="U38" s="109">
        <f t="shared" ref="U38:U81" si="18">2013-AB38</f>
        <v>13</v>
      </c>
      <c r="V38" s="127" t="e">
        <f t="shared" si="6"/>
        <v>#REF!</v>
      </c>
      <c r="W38" s="127">
        <f t="shared" ref="W38:W81" si="19">2014-AB38</f>
        <v>14</v>
      </c>
      <c r="X38" s="127" t="e">
        <f t="shared" si="7"/>
        <v>#REF!</v>
      </c>
      <c r="Y38" s="109" t="e">
        <f t="shared" si="8"/>
        <v>#REF!</v>
      </c>
      <c r="Z38" s="109" t="e">
        <f t="shared" si="9"/>
        <v>#REF!</v>
      </c>
      <c r="AA38" s="109" t="e">
        <f t="shared" si="16"/>
        <v>#REF!</v>
      </c>
      <c r="AB38" s="128">
        <f t="shared" ref="AB38:AB81" si="20">H38</f>
        <v>2000</v>
      </c>
      <c r="AC38" s="129" t="e">
        <f t="shared" ref="AC38:AC81" si="21">O38-(X38+Y38+V38+Z38+AA38)</f>
        <v>#REF!</v>
      </c>
    </row>
    <row r="39" spans="1:31" s="89" customFormat="1" ht="36" customHeight="1" x14ac:dyDescent="0.15">
      <c r="A39" s="599">
        <v>2</v>
      </c>
      <c r="B39" s="98" t="s">
        <v>771</v>
      </c>
      <c r="C39" s="98" t="s">
        <v>77</v>
      </c>
      <c r="D39" s="106"/>
      <c r="E39" s="98" t="s">
        <v>79</v>
      </c>
      <c r="F39" s="98"/>
      <c r="G39" s="98" t="s">
        <v>76</v>
      </c>
      <c r="H39" s="106">
        <v>2000</v>
      </c>
      <c r="I39" s="316"/>
      <c r="J39" s="316"/>
      <c r="K39" s="316"/>
      <c r="L39" s="316"/>
      <c r="M39" s="316"/>
      <c r="N39" s="106" t="s">
        <v>25</v>
      </c>
      <c r="O39" s="188">
        <v>2625000</v>
      </c>
      <c r="P39" s="582"/>
      <c r="Q39" s="125" t="e">
        <f>#REF!</f>
        <v>#REF!</v>
      </c>
      <c r="R39" s="126" t="e">
        <f t="shared" si="0"/>
        <v>#REF!</v>
      </c>
      <c r="S39" s="126" t="e">
        <f t="shared" si="1"/>
        <v>#REF!</v>
      </c>
      <c r="T39" s="127" t="e">
        <f t="shared" si="5"/>
        <v>#REF!</v>
      </c>
      <c r="U39" s="109">
        <f t="shared" si="18"/>
        <v>13</v>
      </c>
      <c r="V39" s="127" t="e">
        <f t="shared" si="6"/>
        <v>#REF!</v>
      </c>
      <c r="W39" s="127">
        <f t="shared" si="19"/>
        <v>14</v>
      </c>
      <c r="X39" s="127" t="e">
        <f t="shared" si="7"/>
        <v>#REF!</v>
      </c>
      <c r="Y39" s="109" t="e">
        <f t="shared" si="8"/>
        <v>#REF!</v>
      </c>
      <c r="Z39" s="109" t="e">
        <f t="shared" si="9"/>
        <v>#REF!</v>
      </c>
      <c r="AA39" s="109" t="e">
        <f t="shared" si="16"/>
        <v>#REF!</v>
      </c>
      <c r="AB39" s="128">
        <f t="shared" si="20"/>
        <v>2000</v>
      </c>
      <c r="AC39" s="129" t="e">
        <f t="shared" si="21"/>
        <v>#REF!</v>
      </c>
    </row>
    <row r="40" spans="1:31" s="89" customFormat="1" ht="36" customHeight="1" x14ac:dyDescent="0.15">
      <c r="A40" s="599">
        <v>3</v>
      </c>
      <c r="B40" s="98" t="s">
        <v>800</v>
      </c>
      <c r="C40" s="98" t="s">
        <v>80</v>
      </c>
      <c r="D40" s="106"/>
      <c r="E40" s="98" t="s">
        <v>82</v>
      </c>
      <c r="F40" s="98"/>
      <c r="G40" s="98" t="s">
        <v>83</v>
      </c>
      <c r="H40" s="106">
        <v>2000</v>
      </c>
      <c r="I40" s="316"/>
      <c r="J40" s="316"/>
      <c r="K40" s="316"/>
      <c r="L40" s="316"/>
      <c r="M40" s="316"/>
      <c r="N40" s="106" t="s">
        <v>25</v>
      </c>
      <c r="O40" s="188">
        <v>2560000</v>
      </c>
      <c r="P40" s="582"/>
      <c r="Q40" s="125" t="e">
        <f>#REF!</f>
        <v>#REF!</v>
      </c>
      <c r="R40" s="126" t="e">
        <f t="shared" si="0"/>
        <v>#REF!</v>
      </c>
      <c r="S40" s="126" t="e">
        <f t="shared" si="1"/>
        <v>#REF!</v>
      </c>
      <c r="T40" s="127" t="e">
        <f t="shared" si="5"/>
        <v>#REF!</v>
      </c>
      <c r="U40" s="109">
        <f t="shared" si="18"/>
        <v>13</v>
      </c>
      <c r="V40" s="127" t="e">
        <f t="shared" si="6"/>
        <v>#REF!</v>
      </c>
      <c r="W40" s="127">
        <f t="shared" si="19"/>
        <v>14</v>
      </c>
      <c r="X40" s="127" t="e">
        <f t="shared" si="7"/>
        <v>#REF!</v>
      </c>
      <c r="Y40" s="109" t="e">
        <f t="shared" si="8"/>
        <v>#REF!</v>
      </c>
      <c r="Z40" s="109" t="e">
        <f t="shared" si="9"/>
        <v>#REF!</v>
      </c>
      <c r="AA40" s="109" t="e">
        <f t="shared" si="16"/>
        <v>#REF!</v>
      </c>
      <c r="AB40" s="128">
        <f t="shared" si="20"/>
        <v>2000</v>
      </c>
      <c r="AC40" s="129" t="e">
        <f t="shared" si="21"/>
        <v>#REF!</v>
      </c>
    </row>
    <row r="41" spans="1:31" s="89" customFormat="1" ht="36" customHeight="1" x14ac:dyDescent="0.15">
      <c r="A41" s="599">
        <v>4</v>
      </c>
      <c r="B41" s="98" t="s">
        <v>772</v>
      </c>
      <c r="C41" s="98" t="s">
        <v>87</v>
      </c>
      <c r="D41" s="106"/>
      <c r="E41" s="98" t="s">
        <v>89</v>
      </c>
      <c r="F41" s="98"/>
      <c r="G41" s="98" t="s">
        <v>90</v>
      </c>
      <c r="H41" s="106">
        <v>2000</v>
      </c>
      <c r="I41" s="316"/>
      <c r="J41" s="316"/>
      <c r="K41" s="316"/>
      <c r="L41" s="316"/>
      <c r="M41" s="316"/>
      <c r="N41" s="106" t="s">
        <v>25</v>
      </c>
      <c r="O41" s="188">
        <v>825000</v>
      </c>
      <c r="P41" s="582"/>
      <c r="Q41" s="125" t="e">
        <f>#REF!</f>
        <v>#REF!</v>
      </c>
      <c r="R41" s="126" t="e">
        <f t="shared" si="0"/>
        <v>#REF!</v>
      </c>
      <c r="S41" s="126" t="e">
        <f t="shared" si="1"/>
        <v>#REF!</v>
      </c>
      <c r="T41" s="127" t="e">
        <f t="shared" si="5"/>
        <v>#REF!</v>
      </c>
      <c r="U41" s="109">
        <f t="shared" si="18"/>
        <v>13</v>
      </c>
      <c r="V41" s="127" t="e">
        <f t="shared" si="6"/>
        <v>#REF!</v>
      </c>
      <c r="W41" s="127">
        <f t="shared" si="19"/>
        <v>14</v>
      </c>
      <c r="X41" s="127" t="e">
        <f t="shared" si="7"/>
        <v>#REF!</v>
      </c>
      <c r="Y41" s="109" t="e">
        <f t="shared" si="8"/>
        <v>#REF!</v>
      </c>
      <c r="Z41" s="109" t="e">
        <f t="shared" si="9"/>
        <v>#REF!</v>
      </c>
      <c r="AA41" s="109" t="e">
        <f t="shared" si="16"/>
        <v>#REF!</v>
      </c>
      <c r="AB41" s="128">
        <f t="shared" si="20"/>
        <v>2000</v>
      </c>
      <c r="AC41" s="129" t="e">
        <f t="shared" si="21"/>
        <v>#REF!</v>
      </c>
    </row>
    <row r="42" spans="1:31" s="89" customFormat="1" ht="36" customHeight="1" x14ac:dyDescent="0.15">
      <c r="A42" s="599">
        <v>5</v>
      </c>
      <c r="B42" s="98" t="s">
        <v>775</v>
      </c>
      <c r="C42" s="98" t="s">
        <v>91</v>
      </c>
      <c r="D42" s="106"/>
      <c r="E42" s="98" t="s">
        <v>93</v>
      </c>
      <c r="F42" s="98"/>
      <c r="G42" s="98" t="s">
        <v>94</v>
      </c>
      <c r="H42" s="106">
        <v>2000</v>
      </c>
      <c r="I42" s="316"/>
      <c r="J42" s="316"/>
      <c r="K42" s="316"/>
      <c r="L42" s="316"/>
      <c r="M42" s="316"/>
      <c r="N42" s="106" t="s">
        <v>25</v>
      </c>
      <c r="O42" s="188">
        <v>1200000</v>
      </c>
      <c r="P42" s="582"/>
      <c r="Q42" s="125" t="e">
        <f>#REF!</f>
        <v>#REF!</v>
      </c>
      <c r="R42" s="126" t="e">
        <f t="shared" si="0"/>
        <v>#REF!</v>
      </c>
      <c r="S42" s="126" t="e">
        <f t="shared" si="1"/>
        <v>#REF!</v>
      </c>
      <c r="T42" s="127" t="e">
        <f t="shared" si="5"/>
        <v>#REF!</v>
      </c>
      <c r="U42" s="109">
        <f t="shared" si="18"/>
        <v>13</v>
      </c>
      <c r="V42" s="127" t="e">
        <f t="shared" si="6"/>
        <v>#REF!</v>
      </c>
      <c r="W42" s="127">
        <f t="shared" si="19"/>
        <v>14</v>
      </c>
      <c r="X42" s="127" t="e">
        <f t="shared" si="7"/>
        <v>#REF!</v>
      </c>
      <c r="Y42" s="109" t="e">
        <f t="shared" si="8"/>
        <v>#REF!</v>
      </c>
      <c r="Z42" s="109" t="e">
        <f t="shared" si="9"/>
        <v>#REF!</v>
      </c>
      <c r="AA42" s="109" t="e">
        <f t="shared" si="16"/>
        <v>#REF!</v>
      </c>
      <c r="AB42" s="128">
        <f t="shared" si="20"/>
        <v>2000</v>
      </c>
      <c r="AC42" s="129" t="e">
        <f t="shared" si="21"/>
        <v>#REF!</v>
      </c>
    </row>
    <row r="43" spans="1:31" s="89" customFormat="1" ht="36" customHeight="1" x14ac:dyDescent="0.15">
      <c r="A43" s="599">
        <v>6</v>
      </c>
      <c r="B43" s="98" t="s">
        <v>785</v>
      </c>
      <c r="C43" s="98" t="s">
        <v>95</v>
      </c>
      <c r="D43" s="106"/>
      <c r="E43" s="98" t="s">
        <v>97</v>
      </c>
      <c r="F43" s="98"/>
      <c r="G43" s="98" t="s">
        <v>90</v>
      </c>
      <c r="H43" s="106">
        <v>2000</v>
      </c>
      <c r="I43" s="316"/>
      <c r="J43" s="316"/>
      <c r="K43" s="316"/>
      <c r="L43" s="316"/>
      <c r="M43" s="316"/>
      <c r="N43" s="106" t="s">
        <v>25</v>
      </c>
      <c r="O43" s="188">
        <v>960000</v>
      </c>
      <c r="P43" s="582"/>
      <c r="Q43" s="125" t="e">
        <f>#REF!</f>
        <v>#REF!</v>
      </c>
      <c r="R43" s="126" t="e">
        <f t="shared" si="0"/>
        <v>#REF!</v>
      </c>
      <c r="S43" s="126" t="e">
        <f t="shared" si="1"/>
        <v>#REF!</v>
      </c>
      <c r="T43" s="127" t="e">
        <f t="shared" si="5"/>
        <v>#REF!</v>
      </c>
      <c r="U43" s="109">
        <f t="shared" si="18"/>
        <v>13</v>
      </c>
      <c r="V43" s="127" t="e">
        <f t="shared" si="6"/>
        <v>#REF!</v>
      </c>
      <c r="W43" s="127">
        <f t="shared" si="19"/>
        <v>14</v>
      </c>
      <c r="X43" s="127" t="e">
        <f t="shared" si="7"/>
        <v>#REF!</v>
      </c>
      <c r="Y43" s="109" t="e">
        <f t="shared" si="8"/>
        <v>#REF!</v>
      </c>
      <c r="Z43" s="109" t="e">
        <f t="shared" si="9"/>
        <v>#REF!</v>
      </c>
      <c r="AA43" s="109" t="e">
        <f t="shared" si="16"/>
        <v>#REF!</v>
      </c>
      <c r="AB43" s="128">
        <f t="shared" si="20"/>
        <v>2000</v>
      </c>
      <c r="AC43" s="129" t="e">
        <f t="shared" si="21"/>
        <v>#REF!</v>
      </c>
    </row>
    <row r="44" spans="1:31" s="89" customFormat="1" ht="36" customHeight="1" x14ac:dyDescent="0.15">
      <c r="A44" s="599">
        <v>7</v>
      </c>
      <c r="B44" s="98" t="s">
        <v>785</v>
      </c>
      <c r="C44" s="98" t="s">
        <v>95</v>
      </c>
      <c r="D44" s="106"/>
      <c r="E44" s="98" t="s">
        <v>89</v>
      </c>
      <c r="F44" s="98"/>
      <c r="G44" s="98" t="s">
        <v>98</v>
      </c>
      <c r="H44" s="106">
        <v>2000</v>
      </c>
      <c r="I44" s="316"/>
      <c r="J44" s="316"/>
      <c r="K44" s="316"/>
      <c r="L44" s="316"/>
      <c r="M44" s="316"/>
      <c r="N44" s="106" t="s">
        <v>25</v>
      </c>
      <c r="O44" s="188">
        <v>3325000</v>
      </c>
      <c r="P44" s="582"/>
      <c r="Q44" s="125" t="e">
        <f>#REF!</f>
        <v>#REF!</v>
      </c>
      <c r="R44" s="126" t="e">
        <f t="shared" si="0"/>
        <v>#REF!</v>
      </c>
      <c r="S44" s="126" t="e">
        <f t="shared" si="1"/>
        <v>#REF!</v>
      </c>
      <c r="T44" s="127" t="e">
        <f t="shared" si="5"/>
        <v>#REF!</v>
      </c>
      <c r="U44" s="109">
        <f t="shared" si="18"/>
        <v>13</v>
      </c>
      <c r="V44" s="127" t="e">
        <f t="shared" si="6"/>
        <v>#REF!</v>
      </c>
      <c r="W44" s="127">
        <f t="shared" si="19"/>
        <v>14</v>
      </c>
      <c r="X44" s="127" t="e">
        <f t="shared" si="7"/>
        <v>#REF!</v>
      </c>
      <c r="Y44" s="109" t="e">
        <f t="shared" si="8"/>
        <v>#REF!</v>
      </c>
      <c r="Z44" s="109" t="e">
        <f t="shared" si="9"/>
        <v>#REF!</v>
      </c>
      <c r="AA44" s="109" t="e">
        <f t="shared" si="16"/>
        <v>#REF!</v>
      </c>
      <c r="AB44" s="128">
        <f t="shared" si="20"/>
        <v>2000</v>
      </c>
      <c r="AC44" s="129" t="e">
        <f t="shared" si="21"/>
        <v>#REF!</v>
      </c>
    </row>
    <row r="45" spans="1:31" s="89" customFormat="1" ht="36" customHeight="1" x14ac:dyDescent="0.15">
      <c r="A45" s="599">
        <v>8</v>
      </c>
      <c r="B45" s="98" t="s">
        <v>785</v>
      </c>
      <c r="C45" s="98" t="s">
        <v>95</v>
      </c>
      <c r="D45" s="106"/>
      <c r="E45" s="98" t="s">
        <v>89</v>
      </c>
      <c r="F45" s="98"/>
      <c r="G45" s="98" t="s">
        <v>99</v>
      </c>
      <c r="H45" s="106">
        <v>2000</v>
      </c>
      <c r="I45" s="316"/>
      <c r="J45" s="316"/>
      <c r="K45" s="316"/>
      <c r="L45" s="316"/>
      <c r="M45" s="316"/>
      <c r="N45" s="106" t="s">
        <v>25</v>
      </c>
      <c r="O45" s="188">
        <v>637500</v>
      </c>
      <c r="P45" s="582"/>
      <c r="Q45" s="125" t="e">
        <f>#REF!</f>
        <v>#REF!</v>
      </c>
      <c r="R45" s="126" t="e">
        <f t="shared" si="0"/>
        <v>#REF!</v>
      </c>
      <c r="S45" s="126" t="e">
        <f t="shared" si="1"/>
        <v>#REF!</v>
      </c>
      <c r="T45" s="127" t="e">
        <f t="shared" si="5"/>
        <v>#REF!</v>
      </c>
      <c r="U45" s="109">
        <f t="shared" si="18"/>
        <v>13</v>
      </c>
      <c r="V45" s="127" t="e">
        <f t="shared" si="6"/>
        <v>#REF!</v>
      </c>
      <c r="W45" s="127">
        <f t="shared" si="19"/>
        <v>14</v>
      </c>
      <c r="X45" s="127" t="e">
        <f t="shared" si="7"/>
        <v>#REF!</v>
      </c>
      <c r="Y45" s="109" t="e">
        <f t="shared" si="8"/>
        <v>#REF!</v>
      </c>
      <c r="Z45" s="109" t="e">
        <f t="shared" si="9"/>
        <v>#REF!</v>
      </c>
      <c r="AA45" s="109" t="e">
        <f t="shared" si="16"/>
        <v>#REF!</v>
      </c>
      <c r="AB45" s="128">
        <f t="shared" si="20"/>
        <v>2000</v>
      </c>
      <c r="AC45" s="129" t="e">
        <f t="shared" si="21"/>
        <v>#REF!</v>
      </c>
    </row>
    <row r="46" spans="1:31" s="89" customFormat="1" ht="36" customHeight="1" x14ac:dyDescent="0.15">
      <c r="A46" s="599">
        <v>9</v>
      </c>
      <c r="B46" s="98" t="s">
        <v>785</v>
      </c>
      <c r="C46" s="98" t="s">
        <v>95</v>
      </c>
      <c r="D46" s="106"/>
      <c r="E46" s="98" t="s">
        <v>89</v>
      </c>
      <c r="F46" s="98"/>
      <c r="G46" s="98" t="s">
        <v>90</v>
      </c>
      <c r="H46" s="106">
        <v>2000</v>
      </c>
      <c r="I46" s="316"/>
      <c r="J46" s="316"/>
      <c r="K46" s="316"/>
      <c r="L46" s="316"/>
      <c r="M46" s="316"/>
      <c r="N46" s="106" t="s">
        <v>25</v>
      </c>
      <c r="O46" s="188">
        <v>595000</v>
      </c>
      <c r="P46" s="582"/>
      <c r="Q46" s="125" t="e">
        <f>#REF!</f>
        <v>#REF!</v>
      </c>
      <c r="R46" s="126" t="e">
        <f t="shared" si="0"/>
        <v>#REF!</v>
      </c>
      <c r="S46" s="126" t="e">
        <f t="shared" si="1"/>
        <v>#REF!</v>
      </c>
      <c r="T46" s="127" t="e">
        <f t="shared" si="5"/>
        <v>#REF!</v>
      </c>
      <c r="U46" s="109">
        <f t="shared" si="18"/>
        <v>13</v>
      </c>
      <c r="V46" s="127" t="e">
        <f t="shared" si="6"/>
        <v>#REF!</v>
      </c>
      <c r="W46" s="127">
        <f t="shared" si="19"/>
        <v>14</v>
      </c>
      <c r="X46" s="127" t="e">
        <f t="shared" si="7"/>
        <v>#REF!</v>
      </c>
      <c r="Y46" s="109" t="e">
        <f t="shared" si="8"/>
        <v>#REF!</v>
      </c>
      <c r="Z46" s="109" t="e">
        <f t="shared" si="9"/>
        <v>#REF!</v>
      </c>
      <c r="AA46" s="109" t="e">
        <f t="shared" si="16"/>
        <v>#REF!</v>
      </c>
      <c r="AB46" s="128">
        <f t="shared" si="20"/>
        <v>2000</v>
      </c>
      <c r="AC46" s="129" t="e">
        <f t="shared" si="21"/>
        <v>#REF!</v>
      </c>
    </row>
    <row r="47" spans="1:31" s="89" customFormat="1" ht="36" customHeight="1" x14ac:dyDescent="0.15">
      <c r="A47" s="599">
        <v>10</v>
      </c>
      <c r="B47" s="98" t="s">
        <v>785</v>
      </c>
      <c r="C47" s="98" t="s">
        <v>95</v>
      </c>
      <c r="D47" s="106"/>
      <c r="E47" s="98" t="s">
        <v>100</v>
      </c>
      <c r="F47" s="98"/>
      <c r="G47" s="98" t="s">
        <v>101</v>
      </c>
      <c r="H47" s="106">
        <v>2000</v>
      </c>
      <c r="I47" s="316"/>
      <c r="J47" s="316"/>
      <c r="K47" s="316"/>
      <c r="L47" s="316"/>
      <c r="M47" s="316"/>
      <c r="N47" s="106" t="s">
        <v>25</v>
      </c>
      <c r="O47" s="188">
        <v>1000000</v>
      </c>
      <c r="P47" s="582"/>
      <c r="Q47" s="125" t="e">
        <f>#REF!</f>
        <v>#REF!</v>
      </c>
      <c r="R47" s="126" t="e">
        <f t="shared" si="0"/>
        <v>#REF!</v>
      </c>
      <c r="S47" s="126" t="e">
        <f t="shared" si="1"/>
        <v>#REF!</v>
      </c>
      <c r="T47" s="127" t="e">
        <f t="shared" si="5"/>
        <v>#REF!</v>
      </c>
      <c r="U47" s="109">
        <f t="shared" si="18"/>
        <v>13</v>
      </c>
      <c r="V47" s="127" t="e">
        <f t="shared" si="6"/>
        <v>#REF!</v>
      </c>
      <c r="W47" s="127">
        <f t="shared" si="19"/>
        <v>14</v>
      </c>
      <c r="X47" s="127" t="e">
        <f t="shared" si="7"/>
        <v>#REF!</v>
      </c>
      <c r="Y47" s="109" t="e">
        <f t="shared" si="8"/>
        <v>#REF!</v>
      </c>
      <c r="Z47" s="109" t="e">
        <f t="shared" si="9"/>
        <v>#REF!</v>
      </c>
      <c r="AA47" s="109" t="e">
        <f t="shared" si="16"/>
        <v>#REF!</v>
      </c>
      <c r="AB47" s="128">
        <f t="shared" si="20"/>
        <v>2000</v>
      </c>
      <c r="AC47" s="129" t="e">
        <f t="shared" si="21"/>
        <v>#REF!</v>
      </c>
    </row>
    <row r="48" spans="1:31" s="89" customFormat="1" ht="36" customHeight="1" x14ac:dyDescent="0.15">
      <c r="A48" s="599">
        <v>11</v>
      </c>
      <c r="B48" s="98" t="s">
        <v>785</v>
      </c>
      <c r="C48" s="98" t="s">
        <v>95</v>
      </c>
      <c r="D48" s="106"/>
      <c r="E48" s="98" t="s">
        <v>102</v>
      </c>
      <c r="F48" s="98"/>
      <c r="G48" s="98" t="s">
        <v>103</v>
      </c>
      <c r="H48" s="106">
        <v>2000</v>
      </c>
      <c r="I48" s="316"/>
      <c r="J48" s="316"/>
      <c r="K48" s="316"/>
      <c r="L48" s="316"/>
      <c r="M48" s="316"/>
      <c r="N48" s="106" t="s">
        <v>25</v>
      </c>
      <c r="O48" s="188">
        <v>1125000</v>
      </c>
      <c r="P48" s="582"/>
      <c r="Q48" s="125" t="e">
        <f>#REF!</f>
        <v>#REF!</v>
      </c>
      <c r="R48" s="126" t="e">
        <f t="shared" si="0"/>
        <v>#REF!</v>
      </c>
      <c r="S48" s="126" t="e">
        <f t="shared" si="1"/>
        <v>#REF!</v>
      </c>
      <c r="T48" s="127" t="e">
        <f t="shared" si="5"/>
        <v>#REF!</v>
      </c>
      <c r="U48" s="109">
        <f t="shared" si="18"/>
        <v>13</v>
      </c>
      <c r="V48" s="127" t="e">
        <f t="shared" si="6"/>
        <v>#REF!</v>
      </c>
      <c r="W48" s="127">
        <f t="shared" si="19"/>
        <v>14</v>
      </c>
      <c r="X48" s="127" t="e">
        <f t="shared" si="7"/>
        <v>#REF!</v>
      </c>
      <c r="Y48" s="109" t="e">
        <f t="shared" si="8"/>
        <v>#REF!</v>
      </c>
      <c r="Z48" s="109" t="e">
        <f t="shared" si="9"/>
        <v>#REF!</v>
      </c>
      <c r="AA48" s="109" t="e">
        <f t="shared" si="16"/>
        <v>#REF!</v>
      </c>
      <c r="AB48" s="128">
        <f t="shared" si="20"/>
        <v>2000</v>
      </c>
      <c r="AC48" s="129" t="e">
        <f t="shared" si="21"/>
        <v>#REF!</v>
      </c>
    </row>
    <row r="49" spans="1:29" s="89" customFormat="1" ht="36" customHeight="1" x14ac:dyDescent="0.15">
      <c r="A49" s="599">
        <v>12</v>
      </c>
      <c r="B49" s="98" t="s">
        <v>772</v>
      </c>
      <c r="C49" s="98" t="s">
        <v>104</v>
      </c>
      <c r="D49" s="106"/>
      <c r="E49" s="98" t="s">
        <v>89</v>
      </c>
      <c r="F49" s="98"/>
      <c r="G49" s="98" t="s">
        <v>106</v>
      </c>
      <c r="H49" s="106">
        <v>2000</v>
      </c>
      <c r="I49" s="316"/>
      <c r="J49" s="316"/>
      <c r="K49" s="316"/>
      <c r="L49" s="316"/>
      <c r="M49" s="316"/>
      <c r="N49" s="106" t="s">
        <v>25</v>
      </c>
      <c r="O49" s="188">
        <v>750000</v>
      </c>
      <c r="P49" s="582"/>
      <c r="Q49" s="125" t="e">
        <f>#REF!</f>
        <v>#REF!</v>
      </c>
      <c r="R49" s="126" t="e">
        <f t="shared" si="0"/>
        <v>#REF!</v>
      </c>
      <c r="S49" s="126" t="e">
        <f t="shared" si="1"/>
        <v>#REF!</v>
      </c>
      <c r="T49" s="127" t="e">
        <f t="shared" si="5"/>
        <v>#REF!</v>
      </c>
      <c r="U49" s="109">
        <f t="shared" si="18"/>
        <v>13</v>
      </c>
      <c r="V49" s="127" t="e">
        <f t="shared" si="6"/>
        <v>#REF!</v>
      </c>
      <c r="W49" s="127">
        <f t="shared" si="19"/>
        <v>14</v>
      </c>
      <c r="X49" s="127" t="e">
        <f t="shared" si="7"/>
        <v>#REF!</v>
      </c>
      <c r="Y49" s="109" t="e">
        <f t="shared" si="8"/>
        <v>#REF!</v>
      </c>
      <c r="Z49" s="109" t="e">
        <f t="shared" si="9"/>
        <v>#REF!</v>
      </c>
      <c r="AA49" s="109" t="e">
        <f t="shared" si="16"/>
        <v>#REF!</v>
      </c>
      <c r="AB49" s="128">
        <f t="shared" si="20"/>
        <v>2000</v>
      </c>
      <c r="AC49" s="129" t="e">
        <f t="shared" si="21"/>
        <v>#REF!</v>
      </c>
    </row>
    <row r="50" spans="1:29" s="89" customFormat="1" ht="36" customHeight="1" x14ac:dyDescent="0.15">
      <c r="A50" s="599">
        <v>13</v>
      </c>
      <c r="B50" s="98" t="s">
        <v>794</v>
      </c>
      <c r="C50" s="98" t="s">
        <v>73</v>
      </c>
      <c r="D50" s="106"/>
      <c r="E50" s="98" t="s">
        <v>75</v>
      </c>
      <c r="F50" s="98"/>
      <c r="G50" s="98" t="s">
        <v>83</v>
      </c>
      <c r="H50" s="106">
        <v>2000</v>
      </c>
      <c r="I50" s="316"/>
      <c r="J50" s="316"/>
      <c r="K50" s="316"/>
      <c r="L50" s="316"/>
      <c r="M50" s="316"/>
      <c r="N50" s="106" t="s">
        <v>25</v>
      </c>
      <c r="O50" s="188">
        <v>637500</v>
      </c>
      <c r="P50" s="582"/>
      <c r="Q50" s="125" t="e">
        <f>#REF!</f>
        <v>#REF!</v>
      </c>
      <c r="R50" s="126" t="e">
        <f t="shared" si="0"/>
        <v>#REF!</v>
      </c>
      <c r="S50" s="126" t="e">
        <f t="shared" si="1"/>
        <v>#REF!</v>
      </c>
      <c r="T50" s="127" t="e">
        <f t="shared" si="5"/>
        <v>#REF!</v>
      </c>
      <c r="U50" s="109">
        <f t="shared" si="18"/>
        <v>13</v>
      </c>
      <c r="V50" s="127" t="e">
        <f t="shared" si="6"/>
        <v>#REF!</v>
      </c>
      <c r="W50" s="127">
        <f t="shared" si="19"/>
        <v>14</v>
      </c>
      <c r="X50" s="127" t="e">
        <f t="shared" si="7"/>
        <v>#REF!</v>
      </c>
      <c r="Y50" s="109" t="e">
        <f t="shared" si="8"/>
        <v>#REF!</v>
      </c>
      <c r="Z50" s="109" t="e">
        <f t="shared" si="9"/>
        <v>#REF!</v>
      </c>
      <c r="AA50" s="109" t="e">
        <f t="shared" si="16"/>
        <v>#REF!</v>
      </c>
      <c r="AB50" s="128">
        <f t="shared" si="20"/>
        <v>2000</v>
      </c>
      <c r="AC50" s="129" t="e">
        <f t="shared" si="21"/>
        <v>#REF!</v>
      </c>
    </row>
    <row r="51" spans="1:29" s="89" customFormat="1" ht="36" customHeight="1" x14ac:dyDescent="0.15">
      <c r="A51" s="599">
        <v>14</v>
      </c>
      <c r="B51" s="98" t="s">
        <v>796</v>
      </c>
      <c r="C51" s="98" t="s">
        <v>109</v>
      </c>
      <c r="D51" s="106"/>
      <c r="E51" s="98" t="s">
        <v>111</v>
      </c>
      <c r="F51" s="98"/>
      <c r="G51" s="98" t="s">
        <v>76</v>
      </c>
      <c r="H51" s="106">
        <v>2000</v>
      </c>
      <c r="I51" s="316"/>
      <c r="J51" s="316"/>
      <c r="K51" s="316"/>
      <c r="L51" s="316"/>
      <c r="M51" s="316"/>
      <c r="N51" s="106" t="s">
        <v>25</v>
      </c>
      <c r="O51" s="188">
        <v>560000</v>
      </c>
      <c r="P51" s="582"/>
      <c r="Q51" s="125" t="e">
        <f>#REF!</f>
        <v>#REF!</v>
      </c>
      <c r="R51" s="126" t="e">
        <f t="shared" si="0"/>
        <v>#REF!</v>
      </c>
      <c r="S51" s="126" t="e">
        <f t="shared" si="1"/>
        <v>#REF!</v>
      </c>
      <c r="T51" s="127" t="e">
        <f t="shared" si="5"/>
        <v>#REF!</v>
      </c>
      <c r="U51" s="109">
        <f t="shared" si="18"/>
        <v>13</v>
      </c>
      <c r="V51" s="127" t="e">
        <f t="shared" si="6"/>
        <v>#REF!</v>
      </c>
      <c r="W51" s="127">
        <f t="shared" si="19"/>
        <v>14</v>
      </c>
      <c r="X51" s="127" t="e">
        <f t="shared" si="7"/>
        <v>#REF!</v>
      </c>
      <c r="Y51" s="109" t="e">
        <f t="shared" si="8"/>
        <v>#REF!</v>
      </c>
      <c r="Z51" s="109" t="e">
        <f t="shared" si="9"/>
        <v>#REF!</v>
      </c>
      <c r="AA51" s="109" t="e">
        <f t="shared" si="16"/>
        <v>#REF!</v>
      </c>
      <c r="AB51" s="128">
        <f t="shared" si="20"/>
        <v>2000</v>
      </c>
      <c r="AC51" s="129" t="e">
        <f t="shared" si="21"/>
        <v>#REF!</v>
      </c>
    </row>
    <row r="52" spans="1:29" s="89" customFormat="1" ht="36" customHeight="1" x14ac:dyDescent="0.15">
      <c r="A52" s="599">
        <v>15</v>
      </c>
      <c r="B52" s="98" t="s">
        <v>782</v>
      </c>
      <c r="C52" s="98" t="s">
        <v>113</v>
      </c>
      <c r="D52" s="106"/>
      <c r="E52" s="98" t="s">
        <v>89</v>
      </c>
      <c r="F52" s="98"/>
      <c r="G52" s="98" t="s">
        <v>115</v>
      </c>
      <c r="H52" s="106">
        <v>2000</v>
      </c>
      <c r="I52" s="316"/>
      <c r="J52" s="316"/>
      <c r="K52" s="316"/>
      <c r="L52" s="316"/>
      <c r="M52" s="316"/>
      <c r="N52" s="106" t="s">
        <v>25</v>
      </c>
      <c r="O52" s="188">
        <v>525000</v>
      </c>
      <c r="P52" s="582"/>
      <c r="Q52" s="125" t="e">
        <f>#REF!</f>
        <v>#REF!</v>
      </c>
      <c r="R52" s="126" t="e">
        <f t="shared" si="0"/>
        <v>#REF!</v>
      </c>
      <c r="S52" s="126" t="e">
        <f t="shared" si="1"/>
        <v>#REF!</v>
      </c>
      <c r="T52" s="127" t="e">
        <f t="shared" si="5"/>
        <v>#REF!</v>
      </c>
      <c r="U52" s="109">
        <f t="shared" si="18"/>
        <v>13</v>
      </c>
      <c r="V52" s="127" t="e">
        <f t="shared" si="6"/>
        <v>#REF!</v>
      </c>
      <c r="W52" s="127">
        <f t="shared" si="19"/>
        <v>14</v>
      </c>
      <c r="X52" s="127" t="e">
        <f t="shared" si="7"/>
        <v>#REF!</v>
      </c>
      <c r="Y52" s="109" t="e">
        <f t="shared" si="8"/>
        <v>#REF!</v>
      </c>
      <c r="Z52" s="109" t="e">
        <f t="shared" si="9"/>
        <v>#REF!</v>
      </c>
      <c r="AA52" s="109" t="e">
        <f t="shared" si="16"/>
        <v>#REF!</v>
      </c>
      <c r="AB52" s="128">
        <f t="shared" si="20"/>
        <v>2000</v>
      </c>
      <c r="AC52" s="129" t="e">
        <f t="shared" si="21"/>
        <v>#REF!</v>
      </c>
    </row>
    <row r="53" spans="1:29" s="89" customFormat="1" ht="36" customHeight="1" x14ac:dyDescent="0.15">
      <c r="A53" s="599">
        <v>16</v>
      </c>
      <c r="B53" s="98" t="s">
        <v>782</v>
      </c>
      <c r="C53" s="98" t="s">
        <v>113</v>
      </c>
      <c r="D53" s="106"/>
      <c r="E53" s="98" t="s">
        <v>89</v>
      </c>
      <c r="F53" s="98"/>
      <c r="G53" s="98" t="s">
        <v>115</v>
      </c>
      <c r="H53" s="106">
        <v>2000</v>
      </c>
      <c r="I53" s="316"/>
      <c r="J53" s="316"/>
      <c r="K53" s="316"/>
      <c r="L53" s="316"/>
      <c r="M53" s="316"/>
      <c r="N53" s="106" t="s">
        <v>25</v>
      </c>
      <c r="O53" s="188">
        <v>980000</v>
      </c>
      <c r="P53" s="582"/>
      <c r="Q53" s="125" t="e">
        <f>#REF!</f>
        <v>#REF!</v>
      </c>
      <c r="R53" s="126" t="e">
        <f t="shared" si="0"/>
        <v>#REF!</v>
      </c>
      <c r="S53" s="126" t="e">
        <f t="shared" si="1"/>
        <v>#REF!</v>
      </c>
      <c r="T53" s="127" t="e">
        <f t="shared" si="5"/>
        <v>#REF!</v>
      </c>
      <c r="U53" s="109">
        <f t="shared" si="18"/>
        <v>13</v>
      </c>
      <c r="V53" s="127" t="e">
        <f t="shared" si="6"/>
        <v>#REF!</v>
      </c>
      <c r="W53" s="127">
        <f t="shared" si="19"/>
        <v>14</v>
      </c>
      <c r="X53" s="127" t="e">
        <f t="shared" si="7"/>
        <v>#REF!</v>
      </c>
      <c r="Y53" s="109" t="e">
        <f t="shared" si="8"/>
        <v>#REF!</v>
      </c>
      <c r="Z53" s="109" t="e">
        <f t="shared" si="9"/>
        <v>#REF!</v>
      </c>
      <c r="AA53" s="109" t="e">
        <f t="shared" si="16"/>
        <v>#REF!</v>
      </c>
      <c r="AB53" s="128">
        <f t="shared" si="20"/>
        <v>2000</v>
      </c>
      <c r="AC53" s="129" t="e">
        <f t="shared" si="21"/>
        <v>#REF!</v>
      </c>
    </row>
    <row r="54" spans="1:29" s="89" customFormat="1" ht="36" customHeight="1" x14ac:dyDescent="0.15">
      <c r="A54" s="599">
        <v>17</v>
      </c>
      <c r="B54" s="98" t="s">
        <v>778</v>
      </c>
      <c r="C54" s="98" t="s">
        <v>69</v>
      </c>
      <c r="D54" s="106"/>
      <c r="E54" s="98" t="s">
        <v>71</v>
      </c>
      <c r="F54" s="98"/>
      <c r="G54" s="98" t="s">
        <v>72</v>
      </c>
      <c r="H54" s="106">
        <v>2000</v>
      </c>
      <c r="I54" s="316"/>
      <c r="J54" s="316"/>
      <c r="K54" s="316"/>
      <c r="L54" s="316"/>
      <c r="M54" s="316"/>
      <c r="N54" s="106" t="s">
        <v>25</v>
      </c>
      <c r="O54" s="188">
        <v>1120000</v>
      </c>
      <c r="P54" s="582"/>
      <c r="Q54" s="125" t="e">
        <f>#REF!</f>
        <v>#REF!</v>
      </c>
      <c r="R54" s="126" t="e">
        <f t="shared" si="0"/>
        <v>#REF!</v>
      </c>
      <c r="S54" s="126" t="e">
        <f t="shared" si="1"/>
        <v>#REF!</v>
      </c>
      <c r="T54" s="127" t="e">
        <f t="shared" si="5"/>
        <v>#REF!</v>
      </c>
      <c r="U54" s="109">
        <f t="shared" si="18"/>
        <v>13</v>
      </c>
      <c r="V54" s="127" t="e">
        <f t="shared" si="6"/>
        <v>#REF!</v>
      </c>
      <c r="W54" s="127">
        <f t="shared" si="19"/>
        <v>14</v>
      </c>
      <c r="X54" s="127" t="e">
        <f t="shared" si="7"/>
        <v>#REF!</v>
      </c>
      <c r="Y54" s="109" t="e">
        <f t="shared" si="8"/>
        <v>#REF!</v>
      </c>
      <c r="Z54" s="109" t="e">
        <f t="shared" si="9"/>
        <v>#REF!</v>
      </c>
      <c r="AA54" s="109" t="e">
        <f t="shared" si="16"/>
        <v>#REF!</v>
      </c>
      <c r="AB54" s="128">
        <f t="shared" si="20"/>
        <v>2000</v>
      </c>
      <c r="AC54" s="129" t="e">
        <f t="shared" si="21"/>
        <v>#REF!</v>
      </c>
    </row>
    <row r="55" spans="1:29" s="89" customFormat="1" ht="36" customHeight="1" x14ac:dyDescent="0.15">
      <c r="A55" s="599">
        <v>18</v>
      </c>
      <c r="B55" s="98" t="s">
        <v>773</v>
      </c>
      <c r="C55" s="98" t="s">
        <v>116</v>
      </c>
      <c r="D55" s="106"/>
      <c r="E55" s="98" t="s">
        <v>118</v>
      </c>
      <c r="F55" s="98"/>
      <c r="G55" s="98" t="s">
        <v>103</v>
      </c>
      <c r="H55" s="106">
        <v>2000</v>
      </c>
      <c r="I55" s="316"/>
      <c r="J55" s="316"/>
      <c r="K55" s="316"/>
      <c r="L55" s="316"/>
      <c r="M55" s="316"/>
      <c r="N55" s="106" t="s">
        <v>25</v>
      </c>
      <c r="O55" s="188">
        <v>2700000</v>
      </c>
      <c r="P55" s="582"/>
      <c r="Q55" s="125" t="e">
        <f>#REF!</f>
        <v>#REF!</v>
      </c>
      <c r="R55" s="126" t="e">
        <f t="shared" si="0"/>
        <v>#REF!</v>
      </c>
      <c r="S55" s="126" t="e">
        <f t="shared" si="1"/>
        <v>#REF!</v>
      </c>
      <c r="T55" s="127" t="e">
        <f t="shared" si="5"/>
        <v>#REF!</v>
      </c>
      <c r="U55" s="109">
        <f t="shared" si="18"/>
        <v>13</v>
      </c>
      <c r="V55" s="127" t="e">
        <f t="shared" si="6"/>
        <v>#REF!</v>
      </c>
      <c r="W55" s="127">
        <f t="shared" si="19"/>
        <v>14</v>
      </c>
      <c r="X55" s="127" t="e">
        <f t="shared" si="7"/>
        <v>#REF!</v>
      </c>
      <c r="Y55" s="109" t="e">
        <f t="shared" si="8"/>
        <v>#REF!</v>
      </c>
      <c r="Z55" s="109" t="e">
        <f t="shared" si="9"/>
        <v>#REF!</v>
      </c>
      <c r="AA55" s="109" t="e">
        <f t="shared" si="16"/>
        <v>#REF!</v>
      </c>
      <c r="AB55" s="128">
        <f t="shared" si="20"/>
        <v>2000</v>
      </c>
      <c r="AC55" s="129" t="e">
        <f t="shared" si="21"/>
        <v>#REF!</v>
      </c>
    </row>
    <row r="56" spans="1:29" s="89" customFormat="1" ht="36" customHeight="1" x14ac:dyDescent="0.15">
      <c r="A56" s="599">
        <v>19</v>
      </c>
      <c r="B56" s="98" t="s">
        <v>875</v>
      </c>
      <c r="C56" s="98" t="s">
        <v>122</v>
      </c>
      <c r="D56" s="106"/>
      <c r="E56" s="98" t="s">
        <v>89</v>
      </c>
      <c r="F56" s="98"/>
      <c r="G56" s="98" t="s">
        <v>124</v>
      </c>
      <c r="H56" s="106">
        <v>2000</v>
      </c>
      <c r="I56" s="316"/>
      <c r="J56" s="316"/>
      <c r="K56" s="316"/>
      <c r="L56" s="316"/>
      <c r="M56" s="316"/>
      <c r="N56" s="106" t="s">
        <v>25</v>
      </c>
      <c r="O56" s="188">
        <v>1125000</v>
      </c>
      <c r="P56" s="582"/>
      <c r="Q56" s="125" t="e">
        <f>#REF!</f>
        <v>#REF!</v>
      </c>
      <c r="R56" s="126" t="e">
        <f t="shared" si="0"/>
        <v>#REF!</v>
      </c>
      <c r="S56" s="126" t="e">
        <f t="shared" si="1"/>
        <v>#REF!</v>
      </c>
      <c r="T56" s="127" t="e">
        <f t="shared" si="5"/>
        <v>#REF!</v>
      </c>
      <c r="U56" s="109">
        <f t="shared" si="18"/>
        <v>13</v>
      </c>
      <c r="V56" s="127" t="e">
        <f t="shared" si="6"/>
        <v>#REF!</v>
      </c>
      <c r="W56" s="127">
        <f t="shared" si="19"/>
        <v>14</v>
      </c>
      <c r="X56" s="127" t="e">
        <f t="shared" si="7"/>
        <v>#REF!</v>
      </c>
      <c r="Y56" s="109" t="e">
        <f t="shared" si="8"/>
        <v>#REF!</v>
      </c>
      <c r="Z56" s="109" t="e">
        <f t="shared" si="9"/>
        <v>#REF!</v>
      </c>
      <c r="AA56" s="109" t="e">
        <f t="shared" si="16"/>
        <v>#REF!</v>
      </c>
      <c r="AB56" s="128">
        <f t="shared" si="20"/>
        <v>2000</v>
      </c>
      <c r="AC56" s="129" t="e">
        <f t="shared" si="21"/>
        <v>#REF!</v>
      </c>
    </row>
    <row r="57" spans="1:29" s="89" customFormat="1" ht="36" customHeight="1" x14ac:dyDescent="0.15">
      <c r="A57" s="599">
        <v>20</v>
      </c>
      <c r="B57" s="98" t="s">
        <v>772</v>
      </c>
      <c r="C57" s="98" t="s">
        <v>104</v>
      </c>
      <c r="D57" s="106"/>
      <c r="E57" s="98" t="s">
        <v>89</v>
      </c>
      <c r="F57" s="98"/>
      <c r="G57" s="98" t="s">
        <v>90</v>
      </c>
      <c r="H57" s="106">
        <v>2000</v>
      </c>
      <c r="I57" s="316"/>
      <c r="J57" s="316"/>
      <c r="K57" s="316"/>
      <c r="L57" s="316"/>
      <c r="M57" s="316"/>
      <c r="N57" s="106" t="s">
        <v>25</v>
      </c>
      <c r="O57" s="188">
        <v>1280000</v>
      </c>
      <c r="P57" s="582"/>
      <c r="Q57" s="125" t="e">
        <f>#REF!</f>
        <v>#REF!</v>
      </c>
      <c r="R57" s="126" t="e">
        <f t="shared" si="0"/>
        <v>#REF!</v>
      </c>
      <c r="S57" s="126" t="e">
        <f t="shared" si="1"/>
        <v>#REF!</v>
      </c>
      <c r="T57" s="127" t="e">
        <f t="shared" si="5"/>
        <v>#REF!</v>
      </c>
      <c r="U57" s="109">
        <f t="shared" si="18"/>
        <v>13</v>
      </c>
      <c r="V57" s="127" t="e">
        <f t="shared" si="6"/>
        <v>#REF!</v>
      </c>
      <c r="W57" s="127">
        <f t="shared" si="19"/>
        <v>14</v>
      </c>
      <c r="X57" s="127" t="e">
        <f t="shared" si="7"/>
        <v>#REF!</v>
      </c>
      <c r="Y57" s="109" t="e">
        <f t="shared" si="8"/>
        <v>#REF!</v>
      </c>
      <c r="Z57" s="109" t="e">
        <f t="shared" si="9"/>
        <v>#REF!</v>
      </c>
      <c r="AA57" s="109" t="e">
        <f t="shared" si="16"/>
        <v>#REF!</v>
      </c>
      <c r="AB57" s="128">
        <f t="shared" si="20"/>
        <v>2000</v>
      </c>
      <c r="AC57" s="129" t="e">
        <f t="shared" si="21"/>
        <v>#REF!</v>
      </c>
    </row>
    <row r="58" spans="1:29" s="89" customFormat="1" ht="36" customHeight="1" x14ac:dyDescent="0.15">
      <c r="A58" s="599">
        <v>21</v>
      </c>
      <c r="B58" s="98" t="s">
        <v>772</v>
      </c>
      <c r="C58" s="98" t="s">
        <v>87</v>
      </c>
      <c r="D58" s="106"/>
      <c r="E58" s="98" t="s">
        <v>97</v>
      </c>
      <c r="F58" s="98"/>
      <c r="G58" s="98" t="s">
        <v>90</v>
      </c>
      <c r="H58" s="106">
        <v>2000</v>
      </c>
      <c r="I58" s="316"/>
      <c r="J58" s="316"/>
      <c r="K58" s="316"/>
      <c r="L58" s="316"/>
      <c r="M58" s="316"/>
      <c r="N58" s="106" t="s">
        <v>25</v>
      </c>
      <c r="O58" s="188">
        <v>800000</v>
      </c>
      <c r="P58" s="582"/>
      <c r="Q58" s="125" t="e">
        <f>#REF!</f>
        <v>#REF!</v>
      </c>
      <c r="R58" s="126" t="e">
        <f t="shared" si="0"/>
        <v>#REF!</v>
      </c>
      <c r="S58" s="126" t="e">
        <f t="shared" si="1"/>
        <v>#REF!</v>
      </c>
      <c r="T58" s="127" t="e">
        <f t="shared" si="5"/>
        <v>#REF!</v>
      </c>
      <c r="U58" s="109">
        <f t="shared" si="18"/>
        <v>13</v>
      </c>
      <c r="V58" s="127" t="e">
        <f t="shared" si="6"/>
        <v>#REF!</v>
      </c>
      <c r="W58" s="127">
        <f t="shared" si="19"/>
        <v>14</v>
      </c>
      <c r="X58" s="127" t="e">
        <f t="shared" si="7"/>
        <v>#REF!</v>
      </c>
      <c r="Y58" s="109" t="e">
        <f t="shared" si="8"/>
        <v>#REF!</v>
      </c>
      <c r="Z58" s="109" t="e">
        <f t="shared" si="9"/>
        <v>#REF!</v>
      </c>
      <c r="AA58" s="109" t="e">
        <f t="shared" si="16"/>
        <v>#REF!</v>
      </c>
      <c r="AB58" s="128">
        <f t="shared" si="20"/>
        <v>2000</v>
      </c>
      <c r="AC58" s="129" t="e">
        <f t="shared" si="21"/>
        <v>#REF!</v>
      </c>
    </row>
    <row r="59" spans="1:29" s="89" customFormat="1" ht="36" customHeight="1" x14ac:dyDescent="0.15">
      <c r="A59" s="599">
        <v>22</v>
      </c>
      <c r="B59" s="98" t="s">
        <v>775</v>
      </c>
      <c r="C59" s="98" t="s">
        <v>91</v>
      </c>
      <c r="D59" s="106"/>
      <c r="E59" s="98" t="s">
        <v>102</v>
      </c>
      <c r="F59" s="98"/>
      <c r="G59" s="98" t="s">
        <v>103</v>
      </c>
      <c r="H59" s="106">
        <v>2000</v>
      </c>
      <c r="I59" s="316"/>
      <c r="J59" s="316"/>
      <c r="K59" s="316"/>
      <c r="L59" s="316"/>
      <c r="M59" s="316"/>
      <c r="N59" s="106" t="s">
        <v>25</v>
      </c>
      <c r="O59" s="188">
        <v>1040000</v>
      </c>
      <c r="P59" s="582"/>
      <c r="Q59" s="125" t="e">
        <f>#REF!</f>
        <v>#REF!</v>
      </c>
      <c r="R59" s="126" t="e">
        <f t="shared" si="0"/>
        <v>#REF!</v>
      </c>
      <c r="S59" s="126" t="e">
        <f t="shared" si="1"/>
        <v>#REF!</v>
      </c>
      <c r="T59" s="127" t="e">
        <f t="shared" si="5"/>
        <v>#REF!</v>
      </c>
      <c r="U59" s="109">
        <f t="shared" si="18"/>
        <v>13</v>
      </c>
      <c r="V59" s="127" t="e">
        <f t="shared" si="6"/>
        <v>#REF!</v>
      </c>
      <c r="W59" s="127">
        <f t="shared" si="19"/>
        <v>14</v>
      </c>
      <c r="X59" s="127" t="e">
        <f t="shared" si="7"/>
        <v>#REF!</v>
      </c>
      <c r="Y59" s="109" t="e">
        <f t="shared" si="8"/>
        <v>#REF!</v>
      </c>
      <c r="Z59" s="109" t="e">
        <f t="shared" si="9"/>
        <v>#REF!</v>
      </c>
      <c r="AA59" s="109" t="e">
        <f t="shared" si="16"/>
        <v>#REF!</v>
      </c>
      <c r="AB59" s="128">
        <f t="shared" si="20"/>
        <v>2000</v>
      </c>
      <c r="AC59" s="129" t="e">
        <f t="shared" si="21"/>
        <v>#REF!</v>
      </c>
    </row>
    <row r="60" spans="1:29" s="89" customFormat="1" ht="36" customHeight="1" x14ac:dyDescent="0.15">
      <c r="A60" s="599">
        <v>23</v>
      </c>
      <c r="B60" s="98" t="s">
        <v>785</v>
      </c>
      <c r="C60" s="98" t="s">
        <v>95</v>
      </c>
      <c r="D60" s="106"/>
      <c r="E60" s="98" t="s">
        <v>89</v>
      </c>
      <c r="F60" s="98"/>
      <c r="G60" s="98" t="s">
        <v>90</v>
      </c>
      <c r="H60" s="106">
        <v>2000</v>
      </c>
      <c r="I60" s="316"/>
      <c r="J60" s="316"/>
      <c r="K60" s="316"/>
      <c r="L60" s="316"/>
      <c r="M60" s="316"/>
      <c r="N60" s="106" t="s">
        <v>25</v>
      </c>
      <c r="O60" s="188">
        <v>1000000</v>
      </c>
      <c r="P60" s="582"/>
      <c r="Q60" s="125" t="e">
        <f>#REF!</f>
        <v>#REF!</v>
      </c>
      <c r="R60" s="126" t="e">
        <f t="shared" si="0"/>
        <v>#REF!</v>
      </c>
      <c r="S60" s="126" t="e">
        <f t="shared" si="1"/>
        <v>#REF!</v>
      </c>
      <c r="T60" s="127" t="e">
        <f t="shared" si="5"/>
        <v>#REF!</v>
      </c>
      <c r="U60" s="109">
        <f t="shared" si="18"/>
        <v>13</v>
      </c>
      <c r="V60" s="127" t="e">
        <f t="shared" si="6"/>
        <v>#REF!</v>
      </c>
      <c r="W60" s="127">
        <f t="shared" si="19"/>
        <v>14</v>
      </c>
      <c r="X60" s="127" t="e">
        <f t="shared" si="7"/>
        <v>#REF!</v>
      </c>
      <c r="Y60" s="109" t="e">
        <f t="shared" si="8"/>
        <v>#REF!</v>
      </c>
      <c r="Z60" s="109" t="e">
        <f t="shared" si="9"/>
        <v>#REF!</v>
      </c>
      <c r="AA60" s="109" t="e">
        <f t="shared" si="16"/>
        <v>#REF!</v>
      </c>
      <c r="AB60" s="128">
        <f t="shared" si="20"/>
        <v>2000</v>
      </c>
      <c r="AC60" s="129" t="e">
        <f t="shared" si="21"/>
        <v>#REF!</v>
      </c>
    </row>
    <row r="61" spans="1:29" s="89" customFormat="1" ht="36" customHeight="1" x14ac:dyDescent="0.15">
      <c r="A61" s="599">
        <v>24</v>
      </c>
      <c r="B61" s="98" t="s">
        <v>782</v>
      </c>
      <c r="C61" s="98" t="s">
        <v>113</v>
      </c>
      <c r="D61" s="106"/>
      <c r="E61" s="98" t="s">
        <v>89</v>
      </c>
      <c r="F61" s="98"/>
      <c r="G61" s="98" t="s">
        <v>72</v>
      </c>
      <c r="H61" s="106">
        <v>2000</v>
      </c>
      <c r="I61" s="316"/>
      <c r="J61" s="316"/>
      <c r="K61" s="316"/>
      <c r="L61" s="316"/>
      <c r="M61" s="316"/>
      <c r="N61" s="106" t="s">
        <v>25</v>
      </c>
      <c r="O61" s="188">
        <v>525000</v>
      </c>
      <c r="P61" s="582"/>
      <c r="Q61" s="125" t="e">
        <f>#REF!</f>
        <v>#REF!</v>
      </c>
      <c r="R61" s="126" t="e">
        <f t="shared" si="0"/>
        <v>#REF!</v>
      </c>
      <c r="S61" s="126" t="e">
        <f t="shared" si="1"/>
        <v>#REF!</v>
      </c>
      <c r="T61" s="127" t="e">
        <f t="shared" si="5"/>
        <v>#REF!</v>
      </c>
      <c r="U61" s="109">
        <f t="shared" si="18"/>
        <v>13</v>
      </c>
      <c r="V61" s="127" t="e">
        <f t="shared" si="6"/>
        <v>#REF!</v>
      </c>
      <c r="W61" s="127">
        <f t="shared" si="19"/>
        <v>14</v>
      </c>
      <c r="X61" s="127" t="e">
        <f t="shared" si="7"/>
        <v>#REF!</v>
      </c>
      <c r="Y61" s="109" t="e">
        <f t="shared" si="8"/>
        <v>#REF!</v>
      </c>
      <c r="Z61" s="109" t="e">
        <f t="shared" si="9"/>
        <v>#REF!</v>
      </c>
      <c r="AA61" s="109" t="e">
        <f t="shared" si="16"/>
        <v>#REF!</v>
      </c>
      <c r="AB61" s="128">
        <f t="shared" si="20"/>
        <v>2000</v>
      </c>
      <c r="AC61" s="129" t="e">
        <f t="shared" si="21"/>
        <v>#REF!</v>
      </c>
    </row>
    <row r="62" spans="1:29" s="89" customFormat="1" ht="36" customHeight="1" x14ac:dyDescent="0.15">
      <c r="A62" s="599">
        <v>25</v>
      </c>
      <c r="B62" s="98" t="s">
        <v>786</v>
      </c>
      <c r="C62" s="98" t="s">
        <v>125</v>
      </c>
      <c r="D62" s="106"/>
      <c r="E62" s="98" t="s">
        <v>89</v>
      </c>
      <c r="F62" s="98"/>
      <c r="G62" s="98" t="s">
        <v>127</v>
      </c>
      <c r="H62" s="106">
        <v>2000</v>
      </c>
      <c r="I62" s="316"/>
      <c r="J62" s="316"/>
      <c r="K62" s="316"/>
      <c r="L62" s="316"/>
      <c r="M62" s="316"/>
      <c r="N62" s="106" t="s">
        <v>25</v>
      </c>
      <c r="O62" s="188">
        <v>1170000</v>
      </c>
      <c r="P62" s="582"/>
      <c r="Q62" s="125" t="e">
        <f>#REF!</f>
        <v>#REF!</v>
      </c>
      <c r="R62" s="126" t="e">
        <f t="shared" si="0"/>
        <v>#REF!</v>
      </c>
      <c r="S62" s="126" t="e">
        <f t="shared" si="1"/>
        <v>#REF!</v>
      </c>
      <c r="T62" s="127" t="e">
        <f t="shared" si="5"/>
        <v>#REF!</v>
      </c>
      <c r="U62" s="109">
        <f t="shared" si="18"/>
        <v>13</v>
      </c>
      <c r="V62" s="127" t="e">
        <f t="shared" si="6"/>
        <v>#REF!</v>
      </c>
      <c r="W62" s="127">
        <f t="shared" si="19"/>
        <v>14</v>
      </c>
      <c r="X62" s="127" t="e">
        <f t="shared" si="7"/>
        <v>#REF!</v>
      </c>
      <c r="Y62" s="109" t="e">
        <f t="shared" si="8"/>
        <v>#REF!</v>
      </c>
      <c r="Z62" s="109" t="e">
        <f t="shared" si="9"/>
        <v>#REF!</v>
      </c>
      <c r="AA62" s="109" t="e">
        <f t="shared" si="16"/>
        <v>#REF!</v>
      </c>
      <c r="AB62" s="128">
        <f t="shared" si="20"/>
        <v>2000</v>
      </c>
      <c r="AC62" s="129" t="e">
        <f t="shared" si="21"/>
        <v>#REF!</v>
      </c>
    </row>
    <row r="63" spans="1:29" s="89" customFormat="1" ht="36" customHeight="1" x14ac:dyDescent="0.15">
      <c r="A63" s="599">
        <v>26</v>
      </c>
      <c r="B63" s="98" t="s">
        <v>779</v>
      </c>
      <c r="C63" s="98" t="s">
        <v>128</v>
      </c>
      <c r="D63" s="106"/>
      <c r="E63" s="98" t="s">
        <v>89</v>
      </c>
      <c r="F63" s="98"/>
      <c r="G63" s="98" t="s">
        <v>130</v>
      </c>
      <c r="H63" s="106">
        <v>2000</v>
      </c>
      <c r="I63" s="316"/>
      <c r="J63" s="316"/>
      <c r="K63" s="316"/>
      <c r="L63" s="316"/>
      <c r="M63" s="316"/>
      <c r="N63" s="106" t="s">
        <v>25</v>
      </c>
      <c r="O63" s="188">
        <v>1300000</v>
      </c>
      <c r="P63" s="582"/>
      <c r="Q63" s="125" t="e">
        <f>#REF!</f>
        <v>#REF!</v>
      </c>
      <c r="R63" s="126" t="e">
        <f t="shared" si="0"/>
        <v>#REF!</v>
      </c>
      <c r="S63" s="126" t="e">
        <f t="shared" si="1"/>
        <v>#REF!</v>
      </c>
      <c r="T63" s="127" t="e">
        <f t="shared" si="5"/>
        <v>#REF!</v>
      </c>
      <c r="U63" s="109">
        <f t="shared" si="18"/>
        <v>13</v>
      </c>
      <c r="V63" s="127" t="e">
        <f t="shared" si="6"/>
        <v>#REF!</v>
      </c>
      <c r="W63" s="127">
        <f t="shared" si="19"/>
        <v>14</v>
      </c>
      <c r="X63" s="127" t="e">
        <f t="shared" si="7"/>
        <v>#REF!</v>
      </c>
      <c r="Y63" s="109" t="e">
        <f t="shared" si="8"/>
        <v>#REF!</v>
      </c>
      <c r="Z63" s="109" t="e">
        <f t="shared" si="9"/>
        <v>#REF!</v>
      </c>
      <c r="AA63" s="109" t="e">
        <f t="shared" si="16"/>
        <v>#REF!</v>
      </c>
      <c r="AB63" s="128">
        <f t="shared" si="20"/>
        <v>2000</v>
      </c>
      <c r="AC63" s="129" t="e">
        <f t="shared" si="21"/>
        <v>#REF!</v>
      </c>
    </row>
    <row r="64" spans="1:29" s="89" customFormat="1" ht="36" customHeight="1" x14ac:dyDescent="0.15">
      <c r="A64" s="599">
        <v>27</v>
      </c>
      <c r="B64" s="98" t="s">
        <v>875</v>
      </c>
      <c r="C64" s="98" t="s">
        <v>122</v>
      </c>
      <c r="D64" s="106"/>
      <c r="E64" s="98" t="s">
        <v>89</v>
      </c>
      <c r="F64" s="98"/>
      <c r="G64" s="98" t="s">
        <v>124</v>
      </c>
      <c r="H64" s="106">
        <v>2000</v>
      </c>
      <c r="I64" s="316"/>
      <c r="J64" s="316"/>
      <c r="K64" s="316"/>
      <c r="L64" s="316"/>
      <c r="M64" s="316"/>
      <c r="N64" s="106" t="s">
        <v>25</v>
      </c>
      <c r="O64" s="188">
        <v>975000</v>
      </c>
      <c r="P64" s="582"/>
      <c r="Q64" s="125" t="e">
        <f>#REF!</f>
        <v>#REF!</v>
      </c>
      <c r="R64" s="126" t="e">
        <f t="shared" si="0"/>
        <v>#REF!</v>
      </c>
      <c r="S64" s="126" t="e">
        <f t="shared" si="1"/>
        <v>#REF!</v>
      </c>
      <c r="T64" s="127" t="e">
        <f t="shared" si="5"/>
        <v>#REF!</v>
      </c>
      <c r="U64" s="109">
        <f t="shared" si="18"/>
        <v>13</v>
      </c>
      <c r="V64" s="127" t="e">
        <f t="shared" si="6"/>
        <v>#REF!</v>
      </c>
      <c r="W64" s="127">
        <f t="shared" si="19"/>
        <v>14</v>
      </c>
      <c r="X64" s="127" t="e">
        <f t="shared" si="7"/>
        <v>#REF!</v>
      </c>
      <c r="Y64" s="109" t="e">
        <f t="shared" si="8"/>
        <v>#REF!</v>
      </c>
      <c r="Z64" s="109" t="e">
        <f t="shared" si="9"/>
        <v>#REF!</v>
      </c>
      <c r="AA64" s="109" t="e">
        <f t="shared" si="16"/>
        <v>#REF!</v>
      </c>
      <c r="AB64" s="128">
        <f t="shared" si="20"/>
        <v>2000</v>
      </c>
      <c r="AC64" s="129" t="e">
        <f t="shared" si="21"/>
        <v>#REF!</v>
      </c>
    </row>
    <row r="65" spans="1:29" s="89" customFormat="1" ht="36" customHeight="1" x14ac:dyDescent="0.15">
      <c r="A65" s="599">
        <v>28</v>
      </c>
      <c r="B65" s="98" t="s">
        <v>775</v>
      </c>
      <c r="C65" s="98" t="s">
        <v>91</v>
      </c>
      <c r="D65" s="106"/>
      <c r="E65" s="98" t="s">
        <v>102</v>
      </c>
      <c r="F65" s="98"/>
      <c r="G65" s="98" t="s">
        <v>103</v>
      </c>
      <c r="H65" s="106">
        <v>2000</v>
      </c>
      <c r="I65" s="316"/>
      <c r="J65" s="316"/>
      <c r="K65" s="316"/>
      <c r="L65" s="316"/>
      <c r="M65" s="316"/>
      <c r="N65" s="106" t="s">
        <v>25</v>
      </c>
      <c r="O65" s="188">
        <v>975000</v>
      </c>
      <c r="P65" s="582"/>
      <c r="Q65" s="125" t="e">
        <f>#REF!</f>
        <v>#REF!</v>
      </c>
      <c r="R65" s="126" t="e">
        <f t="shared" si="0"/>
        <v>#REF!</v>
      </c>
      <c r="S65" s="126" t="e">
        <f t="shared" si="1"/>
        <v>#REF!</v>
      </c>
      <c r="T65" s="127" t="e">
        <f t="shared" si="5"/>
        <v>#REF!</v>
      </c>
      <c r="U65" s="109">
        <f t="shared" si="18"/>
        <v>13</v>
      </c>
      <c r="V65" s="127" t="e">
        <f t="shared" si="6"/>
        <v>#REF!</v>
      </c>
      <c r="W65" s="127">
        <f t="shared" si="19"/>
        <v>14</v>
      </c>
      <c r="X65" s="127" t="e">
        <f t="shared" si="7"/>
        <v>#REF!</v>
      </c>
      <c r="Y65" s="109" t="e">
        <f t="shared" si="8"/>
        <v>#REF!</v>
      </c>
      <c r="Z65" s="109" t="e">
        <f t="shared" si="9"/>
        <v>#REF!</v>
      </c>
      <c r="AA65" s="109" t="e">
        <f t="shared" si="16"/>
        <v>#REF!</v>
      </c>
      <c r="AB65" s="128">
        <f t="shared" si="20"/>
        <v>2000</v>
      </c>
      <c r="AC65" s="129" t="e">
        <f t="shared" si="21"/>
        <v>#REF!</v>
      </c>
    </row>
    <row r="66" spans="1:29" s="89" customFormat="1" ht="36" customHeight="1" x14ac:dyDescent="0.15">
      <c r="A66" s="599">
        <v>29</v>
      </c>
      <c r="B66" s="98" t="s">
        <v>771</v>
      </c>
      <c r="C66" s="98" t="s">
        <v>77</v>
      </c>
      <c r="D66" s="106"/>
      <c r="E66" s="98" t="s">
        <v>75</v>
      </c>
      <c r="F66" s="98"/>
      <c r="G66" s="98" t="s">
        <v>76</v>
      </c>
      <c r="H66" s="106">
        <v>2000</v>
      </c>
      <c r="I66" s="316"/>
      <c r="J66" s="316"/>
      <c r="K66" s="316"/>
      <c r="L66" s="316"/>
      <c r="M66" s="316"/>
      <c r="N66" s="106" t="s">
        <v>25</v>
      </c>
      <c r="O66" s="188">
        <v>2062500</v>
      </c>
      <c r="P66" s="582"/>
      <c r="Q66" s="125" t="e">
        <f>#REF!</f>
        <v>#REF!</v>
      </c>
      <c r="R66" s="126" t="e">
        <f t="shared" si="0"/>
        <v>#REF!</v>
      </c>
      <c r="S66" s="126" t="e">
        <f t="shared" si="1"/>
        <v>#REF!</v>
      </c>
      <c r="T66" s="127" t="e">
        <f t="shared" si="5"/>
        <v>#REF!</v>
      </c>
      <c r="U66" s="109">
        <f t="shared" si="18"/>
        <v>13</v>
      </c>
      <c r="V66" s="127" t="e">
        <f t="shared" si="6"/>
        <v>#REF!</v>
      </c>
      <c r="W66" s="127">
        <f t="shared" si="19"/>
        <v>14</v>
      </c>
      <c r="X66" s="127" t="e">
        <f t="shared" si="7"/>
        <v>#REF!</v>
      </c>
      <c r="Y66" s="109" t="e">
        <f t="shared" si="8"/>
        <v>#REF!</v>
      </c>
      <c r="Z66" s="109" t="e">
        <f t="shared" si="9"/>
        <v>#REF!</v>
      </c>
      <c r="AA66" s="109" t="e">
        <f t="shared" si="16"/>
        <v>#REF!</v>
      </c>
      <c r="AB66" s="128">
        <f t="shared" si="20"/>
        <v>2000</v>
      </c>
      <c r="AC66" s="129" t="e">
        <f t="shared" si="21"/>
        <v>#REF!</v>
      </c>
    </row>
    <row r="67" spans="1:29" s="89" customFormat="1" ht="36" customHeight="1" x14ac:dyDescent="0.15">
      <c r="A67" s="599">
        <v>30</v>
      </c>
      <c r="B67" s="98" t="s">
        <v>782</v>
      </c>
      <c r="C67" s="98" t="s">
        <v>113</v>
      </c>
      <c r="D67" s="106"/>
      <c r="E67" s="98" t="s">
        <v>89</v>
      </c>
      <c r="F67" s="98"/>
      <c r="G67" s="98" t="s">
        <v>134</v>
      </c>
      <c r="H67" s="106">
        <v>2001</v>
      </c>
      <c r="I67" s="316"/>
      <c r="J67" s="316"/>
      <c r="K67" s="316"/>
      <c r="L67" s="316"/>
      <c r="M67" s="316"/>
      <c r="N67" s="106" t="s">
        <v>25</v>
      </c>
      <c r="O67" s="188">
        <v>1300000</v>
      </c>
      <c r="P67" s="582"/>
      <c r="Q67" s="125" t="e">
        <f>#REF!</f>
        <v>#REF!</v>
      </c>
      <c r="R67" s="126" t="e">
        <f t="shared" si="0"/>
        <v>#REF!</v>
      </c>
      <c r="S67" s="126" t="e">
        <f t="shared" si="1"/>
        <v>#REF!</v>
      </c>
      <c r="T67" s="127" t="e">
        <f t="shared" si="5"/>
        <v>#REF!</v>
      </c>
      <c r="U67" s="109">
        <f t="shared" si="18"/>
        <v>12</v>
      </c>
      <c r="V67" s="127" t="e">
        <f t="shared" si="6"/>
        <v>#REF!</v>
      </c>
      <c r="W67" s="127">
        <f t="shared" si="19"/>
        <v>13</v>
      </c>
      <c r="X67" s="127" t="e">
        <f t="shared" si="7"/>
        <v>#REF!</v>
      </c>
      <c r="Y67" s="109" t="e">
        <f t="shared" si="8"/>
        <v>#REF!</v>
      </c>
      <c r="Z67" s="109" t="e">
        <f t="shared" si="9"/>
        <v>#REF!</v>
      </c>
      <c r="AA67" s="109" t="e">
        <f t="shared" si="16"/>
        <v>#REF!</v>
      </c>
      <c r="AB67" s="128">
        <f t="shared" si="20"/>
        <v>2001</v>
      </c>
      <c r="AC67" s="129" t="e">
        <f t="shared" si="21"/>
        <v>#REF!</v>
      </c>
    </row>
    <row r="68" spans="1:29" s="89" customFormat="1" ht="36" customHeight="1" x14ac:dyDescent="0.15">
      <c r="A68" s="599">
        <v>31</v>
      </c>
      <c r="B68" s="98" t="s">
        <v>772</v>
      </c>
      <c r="C68" s="98" t="s">
        <v>87</v>
      </c>
      <c r="D68" s="106"/>
      <c r="E68" s="98" t="s">
        <v>89</v>
      </c>
      <c r="F68" s="98"/>
      <c r="G68" s="98" t="s">
        <v>127</v>
      </c>
      <c r="H68" s="106">
        <v>2001</v>
      </c>
      <c r="I68" s="316"/>
      <c r="J68" s="316"/>
      <c r="K68" s="316"/>
      <c r="L68" s="316"/>
      <c r="M68" s="316"/>
      <c r="N68" s="106" t="s">
        <v>25</v>
      </c>
      <c r="O68" s="188">
        <v>825000</v>
      </c>
      <c r="P68" s="582"/>
      <c r="Q68" s="125" t="e">
        <f>#REF!</f>
        <v>#REF!</v>
      </c>
      <c r="R68" s="126" t="e">
        <f t="shared" si="0"/>
        <v>#REF!</v>
      </c>
      <c r="S68" s="126" t="e">
        <f t="shared" si="1"/>
        <v>#REF!</v>
      </c>
      <c r="T68" s="127" t="e">
        <f t="shared" si="5"/>
        <v>#REF!</v>
      </c>
      <c r="U68" s="109">
        <f t="shared" si="18"/>
        <v>12</v>
      </c>
      <c r="V68" s="127" t="e">
        <f t="shared" si="6"/>
        <v>#REF!</v>
      </c>
      <c r="W68" s="127">
        <f t="shared" si="19"/>
        <v>13</v>
      </c>
      <c r="X68" s="127" t="e">
        <f t="shared" si="7"/>
        <v>#REF!</v>
      </c>
      <c r="Y68" s="109" t="e">
        <f t="shared" si="8"/>
        <v>#REF!</v>
      </c>
      <c r="Z68" s="109" t="e">
        <f t="shared" si="9"/>
        <v>#REF!</v>
      </c>
      <c r="AA68" s="109" t="e">
        <f t="shared" si="16"/>
        <v>#REF!</v>
      </c>
      <c r="AB68" s="128">
        <f t="shared" si="20"/>
        <v>2001</v>
      </c>
      <c r="AC68" s="129" t="e">
        <f t="shared" si="21"/>
        <v>#REF!</v>
      </c>
    </row>
    <row r="69" spans="1:29" s="89" customFormat="1" ht="36" customHeight="1" x14ac:dyDescent="0.15">
      <c r="A69" s="599">
        <v>32</v>
      </c>
      <c r="B69" s="98" t="s">
        <v>785</v>
      </c>
      <c r="C69" s="98" t="s">
        <v>95</v>
      </c>
      <c r="D69" s="106"/>
      <c r="E69" s="98" t="s">
        <v>137</v>
      </c>
      <c r="F69" s="98"/>
      <c r="G69" s="98" t="s">
        <v>101</v>
      </c>
      <c r="H69" s="106">
        <v>2001</v>
      </c>
      <c r="I69" s="316"/>
      <c r="J69" s="316"/>
      <c r="K69" s="316"/>
      <c r="L69" s="316"/>
      <c r="M69" s="316"/>
      <c r="N69" s="106" t="s">
        <v>25</v>
      </c>
      <c r="O69" s="188">
        <v>900000</v>
      </c>
      <c r="P69" s="582"/>
      <c r="Q69" s="125" t="e">
        <f>#REF!</f>
        <v>#REF!</v>
      </c>
      <c r="R69" s="126" t="e">
        <f t="shared" si="0"/>
        <v>#REF!</v>
      </c>
      <c r="S69" s="126" t="e">
        <f t="shared" si="1"/>
        <v>#REF!</v>
      </c>
      <c r="T69" s="127" t="e">
        <f t="shared" si="5"/>
        <v>#REF!</v>
      </c>
      <c r="U69" s="109">
        <f t="shared" si="18"/>
        <v>12</v>
      </c>
      <c r="V69" s="127" t="e">
        <f t="shared" si="6"/>
        <v>#REF!</v>
      </c>
      <c r="W69" s="127">
        <f t="shared" si="19"/>
        <v>13</v>
      </c>
      <c r="X69" s="127" t="e">
        <f t="shared" si="7"/>
        <v>#REF!</v>
      </c>
      <c r="Y69" s="109" t="e">
        <f t="shared" si="8"/>
        <v>#REF!</v>
      </c>
      <c r="Z69" s="109" t="e">
        <f t="shared" si="9"/>
        <v>#REF!</v>
      </c>
      <c r="AA69" s="109" t="e">
        <f t="shared" si="16"/>
        <v>#REF!</v>
      </c>
      <c r="AB69" s="128">
        <f t="shared" si="20"/>
        <v>2001</v>
      </c>
      <c r="AC69" s="129" t="e">
        <f t="shared" si="21"/>
        <v>#REF!</v>
      </c>
    </row>
    <row r="70" spans="1:29" s="89" customFormat="1" ht="36" customHeight="1" x14ac:dyDescent="0.15">
      <c r="A70" s="599">
        <v>33</v>
      </c>
      <c r="B70" s="98" t="s">
        <v>783</v>
      </c>
      <c r="C70" s="98" t="s">
        <v>138</v>
      </c>
      <c r="D70" s="106"/>
      <c r="E70" s="98" t="s">
        <v>89</v>
      </c>
      <c r="F70" s="98"/>
      <c r="G70" s="98"/>
      <c r="H70" s="106">
        <v>2002</v>
      </c>
      <c r="I70" s="316"/>
      <c r="J70" s="316"/>
      <c r="K70" s="316"/>
      <c r="L70" s="316"/>
      <c r="M70" s="316"/>
      <c r="N70" s="106" t="s">
        <v>25</v>
      </c>
      <c r="O70" s="188">
        <v>2275000</v>
      </c>
      <c r="P70" s="582"/>
      <c r="Q70" s="125" t="e">
        <f>#REF!</f>
        <v>#REF!</v>
      </c>
      <c r="R70" s="126" t="e">
        <f t="shared" si="0"/>
        <v>#REF!</v>
      </c>
      <c r="S70" s="126" t="e">
        <f t="shared" si="1"/>
        <v>#REF!</v>
      </c>
      <c r="T70" s="127" t="e">
        <f t="shared" si="5"/>
        <v>#REF!</v>
      </c>
      <c r="U70" s="109">
        <f t="shared" si="18"/>
        <v>11</v>
      </c>
      <c r="V70" s="127" t="e">
        <f t="shared" si="6"/>
        <v>#REF!</v>
      </c>
      <c r="W70" s="127">
        <f t="shared" si="19"/>
        <v>12</v>
      </c>
      <c r="X70" s="127" t="e">
        <f t="shared" si="7"/>
        <v>#REF!</v>
      </c>
      <c r="Y70" s="109" t="e">
        <f t="shared" si="8"/>
        <v>#REF!</v>
      </c>
      <c r="Z70" s="109" t="e">
        <f t="shared" si="9"/>
        <v>#REF!</v>
      </c>
      <c r="AA70" s="109" t="e">
        <f t="shared" si="16"/>
        <v>#REF!</v>
      </c>
      <c r="AB70" s="128">
        <f t="shared" si="20"/>
        <v>2002</v>
      </c>
      <c r="AC70" s="129" t="e">
        <f t="shared" si="21"/>
        <v>#REF!</v>
      </c>
    </row>
    <row r="71" spans="1:29" s="89" customFormat="1" ht="36" customHeight="1" x14ac:dyDescent="0.15">
      <c r="A71" s="599">
        <v>34</v>
      </c>
      <c r="B71" s="98" t="s">
        <v>785</v>
      </c>
      <c r="C71" s="98" t="s">
        <v>95</v>
      </c>
      <c r="D71" s="106"/>
      <c r="E71" s="98" t="s">
        <v>97</v>
      </c>
      <c r="F71" s="98"/>
      <c r="G71" s="98"/>
      <c r="H71" s="106">
        <v>2002</v>
      </c>
      <c r="I71" s="316"/>
      <c r="J71" s="316"/>
      <c r="K71" s="316"/>
      <c r="L71" s="316"/>
      <c r="M71" s="316"/>
      <c r="N71" s="106" t="s">
        <v>25</v>
      </c>
      <c r="O71" s="188">
        <v>780000</v>
      </c>
      <c r="P71" s="582"/>
      <c r="Q71" s="125" t="e">
        <f>#REF!</f>
        <v>#REF!</v>
      </c>
      <c r="R71" s="126" t="e">
        <f t="shared" si="0"/>
        <v>#REF!</v>
      </c>
      <c r="S71" s="126" t="e">
        <f t="shared" si="1"/>
        <v>#REF!</v>
      </c>
      <c r="T71" s="127" t="e">
        <f t="shared" si="5"/>
        <v>#REF!</v>
      </c>
      <c r="U71" s="109">
        <f t="shared" si="18"/>
        <v>11</v>
      </c>
      <c r="V71" s="127" t="e">
        <f t="shared" si="6"/>
        <v>#REF!</v>
      </c>
      <c r="W71" s="127">
        <f t="shared" si="19"/>
        <v>12</v>
      </c>
      <c r="X71" s="127" t="e">
        <f t="shared" si="7"/>
        <v>#REF!</v>
      </c>
      <c r="Y71" s="109" t="e">
        <f t="shared" si="8"/>
        <v>#REF!</v>
      </c>
      <c r="Z71" s="109" t="e">
        <f t="shared" si="9"/>
        <v>#REF!</v>
      </c>
      <c r="AA71" s="109" t="e">
        <f t="shared" si="16"/>
        <v>#REF!</v>
      </c>
      <c r="AB71" s="128">
        <f t="shared" si="20"/>
        <v>2002</v>
      </c>
      <c r="AC71" s="129" t="e">
        <f t="shared" si="21"/>
        <v>#REF!</v>
      </c>
    </row>
    <row r="72" spans="1:29" s="89" customFormat="1" ht="36" customHeight="1" x14ac:dyDescent="0.15">
      <c r="A72" s="599">
        <v>35</v>
      </c>
      <c r="B72" s="98" t="s">
        <v>782</v>
      </c>
      <c r="C72" s="98" t="s">
        <v>113</v>
      </c>
      <c r="D72" s="106"/>
      <c r="E72" s="98" t="s">
        <v>140</v>
      </c>
      <c r="F72" s="98"/>
      <c r="G72" s="98" t="s">
        <v>103</v>
      </c>
      <c r="H72" s="106">
        <v>2002</v>
      </c>
      <c r="I72" s="316"/>
      <c r="J72" s="316"/>
      <c r="K72" s="316"/>
      <c r="L72" s="316"/>
      <c r="M72" s="316"/>
      <c r="N72" s="106" t="s">
        <v>25</v>
      </c>
      <c r="O72" s="188">
        <v>1800000</v>
      </c>
      <c r="P72" s="582"/>
      <c r="Q72" s="125" t="e">
        <f>#REF!</f>
        <v>#REF!</v>
      </c>
      <c r="R72" s="126" t="e">
        <f t="shared" si="0"/>
        <v>#REF!</v>
      </c>
      <c r="S72" s="126" t="e">
        <f t="shared" si="1"/>
        <v>#REF!</v>
      </c>
      <c r="T72" s="127" t="e">
        <f t="shared" si="5"/>
        <v>#REF!</v>
      </c>
      <c r="U72" s="109">
        <f t="shared" si="18"/>
        <v>11</v>
      </c>
      <c r="V72" s="127" t="e">
        <f t="shared" si="6"/>
        <v>#REF!</v>
      </c>
      <c r="W72" s="127">
        <f t="shared" si="19"/>
        <v>12</v>
      </c>
      <c r="X72" s="127" t="e">
        <f t="shared" si="7"/>
        <v>#REF!</v>
      </c>
      <c r="Y72" s="109" t="e">
        <f t="shared" si="8"/>
        <v>#REF!</v>
      </c>
      <c r="Z72" s="109" t="e">
        <f t="shared" si="9"/>
        <v>#REF!</v>
      </c>
      <c r="AA72" s="109" t="e">
        <f t="shared" si="16"/>
        <v>#REF!</v>
      </c>
      <c r="AB72" s="128">
        <f t="shared" si="20"/>
        <v>2002</v>
      </c>
      <c r="AC72" s="129" t="e">
        <f t="shared" si="21"/>
        <v>#REF!</v>
      </c>
    </row>
    <row r="73" spans="1:29" s="89" customFormat="1" ht="36" customHeight="1" x14ac:dyDescent="0.15">
      <c r="A73" s="599">
        <v>36</v>
      </c>
      <c r="B73" s="98" t="s">
        <v>785</v>
      </c>
      <c r="C73" s="98" t="s">
        <v>141</v>
      </c>
      <c r="D73" s="106"/>
      <c r="E73" s="98" t="s">
        <v>89</v>
      </c>
      <c r="F73" s="98"/>
      <c r="G73" s="98" t="s">
        <v>83</v>
      </c>
      <c r="H73" s="106">
        <v>2002</v>
      </c>
      <c r="I73" s="316"/>
      <c r="J73" s="316"/>
      <c r="K73" s="316"/>
      <c r="L73" s="316"/>
      <c r="M73" s="316"/>
      <c r="N73" s="106" t="s">
        <v>25</v>
      </c>
      <c r="O73" s="188">
        <v>780000</v>
      </c>
      <c r="P73" s="582"/>
      <c r="Q73" s="125" t="e">
        <f>#REF!</f>
        <v>#REF!</v>
      </c>
      <c r="R73" s="126" t="e">
        <f t="shared" ref="R73:R109" si="22">VLOOKUP(Q73,kelompok,2,0)</f>
        <v>#REF!</v>
      </c>
      <c r="S73" s="126" t="e">
        <f t="shared" ref="S73:S109" si="23">VLOOKUP(Q73,MASAMANFAAT,4,0)</f>
        <v>#REF!</v>
      </c>
      <c r="T73" s="127" t="e">
        <f t="shared" si="5"/>
        <v>#REF!</v>
      </c>
      <c r="U73" s="109">
        <f t="shared" si="18"/>
        <v>11</v>
      </c>
      <c r="V73" s="127" t="e">
        <f t="shared" si="6"/>
        <v>#REF!</v>
      </c>
      <c r="W73" s="127">
        <f t="shared" si="19"/>
        <v>12</v>
      </c>
      <c r="X73" s="127" t="e">
        <f t="shared" si="7"/>
        <v>#REF!</v>
      </c>
      <c r="Y73" s="109" t="e">
        <f t="shared" si="8"/>
        <v>#REF!</v>
      </c>
      <c r="Z73" s="109" t="e">
        <f t="shared" si="9"/>
        <v>#REF!</v>
      </c>
      <c r="AA73" s="109" t="e">
        <f t="shared" si="16"/>
        <v>#REF!</v>
      </c>
      <c r="AB73" s="128">
        <f t="shared" si="20"/>
        <v>2002</v>
      </c>
      <c r="AC73" s="129" t="e">
        <f t="shared" si="21"/>
        <v>#REF!</v>
      </c>
    </row>
    <row r="74" spans="1:29" s="89" customFormat="1" ht="36" customHeight="1" x14ac:dyDescent="0.15">
      <c r="A74" s="599">
        <v>37</v>
      </c>
      <c r="B74" s="98" t="s">
        <v>775</v>
      </c>
      <c r="C74" s="98" t="s">
        <v>91</v>
      </c>
      <c r="D74" s="106"/>
      <c r="E74" s="98" t="s">
        <v>102</v>
      </c>
      <c r="F74" s="98"/>
      <c r="G74" s="98" t="s">
        <v>103</v>
      </c>
      <c r="H74" s="106">
        <v>2002</v>
      </c>
      <c r="I74" s="316"/>
      <c r="J74" s="316"/>
      <c r="K74" s="316"/>
      <c r="L74" s="316"/>
      <c r="M74" s="316"/>
      <c r="N74" s="106" t="s">
        <v>25</v>
      </c>
      <c r="O74" s="188">
        <v>1950000</v>
      </c>
      <c r="P74" s="582"/>
      <c r="Q74" s="125" t="e">
        <f>#REF!</f>
        <v>#REF!</v>
      </c>
      <c r="R74" s="126" t="e">
        <f t="shared" si="22"/>
        <v>#REF!</v>
      </c>
      <c r="S74" s="126" t="e">
        <f t="shared" si="23"/>
        <v>#REF!</v>
      </c>
      <c r="T74" s="127" t="e">
        <f t="shared" ref="T74:T110" si="24">(O74-10)/S74</f>
        <v>#REF!</v>
      </c>
      <c r="U74" s="109">
        <f t="shared" si="18"/>
        <v>11</v>
      </c>
      <c r="V74" s="127" t="e">
        <f t="shared" ref="V74:V110" si="25">IF(U74&gt;S74,O74-10,T74*U74)</f>
        <v>#REF!</v>
      </c>
      <c r="W74" s="127">
        <f t="shared" si="19"/>
        <v>12</v>
      </c>
      <c r="X74" s="127" t="e">
        <f t="shared" ref="X74:X110" si="26">IF(O74-10=V74,0,T74)</f>
        <v>#REF!</v>
      </c>
      <c r="Y74" s="109" t="e">
        <f t="shared" ref="Y74:Y110" si="27">IF(O74-10=V74+X74,0,T74)</f>
        <v>#REF!</v>
      </c>
      <c r="Z74" s="109" t="e">
        <f t="shared" ref="Z74:Z110" si="28">IF(O74-10=V74+X74,0,T74)</f>
        <v>#REF!</v>
      </c>
      <c r="AA74" s="109" t="e">
        <f t="shared" si="16"/>
        <v>#REF!</v>
      </c>
      <c r="AB74" s="128">
        <f t="shared" si="20"/>
        <v>2002</v>
      </c>
      <c r="AC74" s="129" t="e">
        <f t="shared" si="21"/>
        <v>#REF!</v>
      </c>
    </row>
    <row r="75" spans="1:29" s="89" customFormat="1" ht="36" customHeight="1" x14ac:dyDescent="0.15">
      <c r="A75" s="599">
        <v>38</v>
      </c>
      <c r="B75" s="98" t="s">
        <v>864</v>
      </c>
      <c r="C75" s="98" t="s">
        <v>146</v>
      </c>
      <c r="D75" s="106"/>
      <c r="E75" s="98" t="s">
        <v>89</v>
      </c>
      <c r="F75" s="98"/>
      <c r="G75" s="98" t="s">
        <v>103</v>
      </c>
      <c r="H75" s="106">
        <v>2002</v>
      </c>
      <c r="I75" s="316"/>
      <c r="J75" s="316"/>
      <c r="K75" s="316"/>
      <c r="L75" s="316"/>
      <c r="M75" s="316"/>
      <c r="N75" s="106" t="s">
        <v>25</v>
      </c>
      <c r="O75" s="188">
        <v>975000</v>
      </c>
      <c r="P75" s="601" t="s">
        <v>146</v>
      </c>
      <c r="Q75" s="125" t="e">
        <f>#REF!</f>
        <v>#REF!</v>
      </c>
      <c r="R75" s="126" t="e">
        <f t="shared" si="22"/>
        <v>#REF!</v>
      </c>
      <c r="S75" s="126" t="e">
        <f t="shared" si="23"/>
        <v>#REF!</v>
      </c>
      <c r="T75" s="127" t="e">
        <f t="shared" si="24"/>
        <v>#REF!</v>
      </c>
      <c r="U75" s="109">
        <f t="shared" si="18"/>
        <v>11</v>
      </c>
      <c r="V75" s="127" t="e">
        <f t="shared" si="25"/>
        <v>#REF!</v>
      </c>
      <c r="W75" s="127">
        <f t="shared" si="19"/>
        <v>12</v>
      </c>
      <c r="X75" s="127" t="e">
        <f t="shared" si="26"/>
        <v>#REF!</v>
      </c>
      <c r="Y75" s="109" t="e">
        <f t="shared" si="27"/>
        <v>#REF!</v>
      </c>
      <c r="Z75" s="109" t="e">
        <f t="shared" si="28"/>
        <v>#REF!</v>
      </c>
      <c r="AA75" s="109" t="e">
        <f t="shared" si="16"/>
        <v>#REF!</v>
      </c>
      <c r="AB75" s="128">
        <f t="shared" si="20"/>
        <v>2002</v>
      </c>
      <c r="AC75" s="129" t="e">
        <f t="shared" si="21"/>
        <v>#REF!</v>
      </c>
    </row>
    <row r="76" spans="1:29" s="89" customFormat="1" ht="36" customHeight="1" x14ac:dyDescent="0.15">
      <c r="A76" s="599">
        <v>39</v>
      </c>
      <c r="B76" s="98" t="s">
        <v>782</v>
      </c>
      <c r="C76" s="98" t="s">
        <v>113</v>
      </c>
      <c r="D76" s="106"/>
      <c r="E76" s="98" t="s">
        <v>89</v>
      </c>
      <c r="F76" s="98"/>
      <c r="G76" s="98" t="s">
        <v>115</v>
      </c>
      <c r="H76" s="106">
        <v>2003</v>
      </c>
      <c r="I76" s="316"/>
      <c r="J76" s="316"/>
      <c r="K76" s="316"/>
      <c r="L76" s="316"/>
      <c r="M76" s="316"/>
      <c r="N76" s="106" t="s">
        <v>25</v>
      </c>
      <c r="O76" s="188">
        <v>560000</v>
      </c>
      <c r="P76" s="582"/>
      <c r="Q76" s="125" t="e">
        <f>#REF!</f>
        <v>#REF!</v>
      </c>
      <c r="R76" s="126" t="e">
        <f t="shared" si="22"/>
        <v>#REF!</v>
      </c>
      <c r="S76" s="126" t="e">
        <f t="shared" si="23"/>
        <v>#REF!</v>
      </c>
      <c r="T76" s="127" t="e">
        <f t="shared" si="24"/>
        <v>#REF!</v>
      </c>
      <c r="U76" s="109">
        <f t="shared" si="18"/>
        <v>10</v>
      </c>
      <c r="V76" s="127" t="e">
        <f t="shared" si="25"/>
        <v>#REF!</v>
      </c>
      <c r="W76" s="127">
        <f t="shared" si="19"/>
        <v>11</v>
      </c>
      <c r="X76" s="127" t="e">
        <f t="shared" si="26"/>
        <v>#REF!</v>
      </c>
      <c r="Y76" s="109" t="e">
        <f t="shared" si="27"/>
        <v>#REF!</v>
      </c>
      <c r="Z76" s="109" t="e">
        <f t="shared" si="28"/>
        <v>#REF!</v>
      </c>
      <c r="AA76" s="109" t="e">
        <f t="shared" si="16"/>
        <v>#REF!</v>
      </c>
      <c r="AB76" s="128">
        <f t="shared" si="20"/>
        <v>2003</v>
      </c>
      <c r="AC76" s="129" t="e">
        <f t="shared" si="21"/>
        <v>#REF!</v>
      </c>
    </row>
    <row r="77" spans="1:29" s="89" customFormat="1" ht="36" customHeight="1" x14ac:dyDescent="0.15">
      <c r="A77" s="599">
        <v>40</v>
      </c>
      <c r="B77" s="98" t="s">
        <v>775</v>
      </c>
      <c r="C77" s="98" t="s">
        <v>91</v>
      </c>
      <c r="D77" s="106"/>
      <c r="E77" s="98" t="s">
        <v>149</v>
      </c>
      <c r="F77" s="98"/>
      <c r="G77" s="98" t="s">
        <v>72</v>
      </c>
      <c r="H77" s="106">
        <v>2003</v>
      </c>
      <c r="I77" s="316"/>
      <c r="J77" s="316"/>
      <c r="K77" s="316"/>
      <c r="L77" s="316"/>
      <c r="M77" s="316"/>
      <c r="N77" s="106" t="s">
        <v>25</v>
      </c>
      <c r="O77" s="188">
        <v>3375000</v>
      </c>
      <c r="P77" s="582"/>
      <c r="Q77" s="125" t="e">
        <f>#REF!</f>
        <v>#REF!</v>
      </c>
      <c r="R77" s="126" t="e">
        <f t="shared" si="22"/>
        <v>#REF!</v>
      </c>
      <c r="S77" s="126" t="e">
        <f t="shared" si="23"/>
        <v>#REF!</v>
      </c>
      <c r="T77" s="127" t="e">
        <f t="shared" si="24"/>
        <v>#REF!</v>
      </c>
      <c r="U77" s="109">
        <f t="shared" si="18"/>
        <v>10</v>
      </c>
      <c r="V77" s="127" t="e">
        <f t="shared" si="25"/>
        <v>#REF!</v>
      </c>
      <c r="W77" s="127">
        <f t="shared" si="19"/>
        <v>11</v>
      </c>
      <c r="X77" s="127" t="e">
        <f t="shared" si="26"/>
        <v>#REF!</v>
      </c>
      <c r="Y77" s="109" t="e">
        <f t="shared" si="27"/>
        <v>#REF!</v>
      </c>
      <c r="Z77" s="109" t="e">
        <f t="shared" si="28"/>
        <v>#REF!</v>
      </c>
      <c r="AA77" s="109" t="e">
        <f t="shared" si="16"/>
        <v>#REF!</v>
      </c>
      <c r="AB77" s="128">
        <f t="shared" si="20"/>
        <v>2003</v>
      </c>
      <c r="AC77" s="129" t="e">
        <f t="shared" si="21"/>
        <v>#REF!</v>
      </c>
    </row>
    <row r="78" spans="1:29" s="89" customFormat="1" ht="36" customHeight="1" x14ac:dyDescent="0.15">
      <c r="A78" s="599">
        <v>41</v>
      </c>
      <c r="B78" s="98" t="s">
        <v>771</v>
      </c>
      <c r="C78" s="98" t="s">
        <v>77</v>
      </c>
      <c r="D78" s="106"/>
      <c r="E78" s="98" t="s">
        <v>79</v>
      </c>
      <c r="F78" s="98"/>
      <c r="G78" s="98" t="s">
        <v>106</v>
      </c>
      <c r="H78" s="106">
        <v>2003</v>
      </c>
      <c r="I78" s="316"/>
      <c r="J78" s="316"/>
      <c r="K78" s="316"/>
      <c r="L78" s="316"/>
      <c r="M78" s="316"/>
      <c r="N78" s="106" t="s">
        <v>25</v>
      </c>
      <c r="O78" s="188">
        <v>2625000</v>
      </c>
      <c r="P78" s="582"/>
      <c r="Q78" s="125" t="e">
        <f>#REF!</f>
        <v>#REF!</v>
      </c>
      <c r="R78" s="126" t="e">
        <f t="shared" si="22"/>
        <v>#REF!</v>
      </c>
      <c r="S78" s="126" t="e">
        <f t="shared" si="23"/>
        <v>#REF!</v>
      </c>
      <c r="T78" s="127" t="e">
        <f t="shared" si="24"/>
        <v>#REF!</v>
      </c>
      <c r="U78" s="109">
        <f t="shared" si="18"/>
        <v>10</v>
      </c>
      <c r="V78" s="127" t="e">
        <f t="shared" si="25"/>
        <v>#REF!</v>
      </c>
      <c r="W78" s="127">
        <f t="shared" si="19"/>
        <v>11</v>
      </c>
      <c r="X78" s="127" t="e">
        <f t="shared" si="26"/>
        <v>#REF!</v>
      </c>
      <c r="Y78" s="109" t="e">
        <f t="shared" si="27"/>
        <v>#REF!</v>
      </c>
      <c r="Z78" s="109" t="e">
        <f t="shared" si="28"/>
        <v>#REF!</v>
      </c>
      <c r="AA78" s="109" t="e">
        <f t="shared" ref="AA78:AA117" si="29">IF(O78-10=V78+X78+Y78+Z78,0,T78)</f>
        <v>#REF!</v>
      </c>
      <c r="AB78" s="128">
        <f t="shared" si="20"/>
        <v>2003</v>
      </c>
      <c r="AC78" s="129" t="e">
        <f t="shared" si="21"/>
        <v>#REF!</v>
      </c>
    </row>
    <row r="79" spans="1:29" s="89" customFormat="1" ht="36" customHeight="1" x14ac:dyDescent="0.15">
      <c r="A79" s="599">
        <v>42</v>
      </c>
      <c r="B79" s="98" t="s">
        <v>775</v>
      </c>
      <c r="C79" s="98" t="s">
        <v>91</v>
      </c>
      <c r="D79" s="106"/>
      <c r="E79" s="98" t="s">
        <v>153</v>
      </c>
      <c r="F79" s="98"/>
      <c r="G79" s="98" t="s">
        <v>76</v>
      </c>
      <c r="H79" s="106">
        <v>2003</v>
      </c>
      <c r="I79" s="316"/>
      <c r="J79" s="316"/>
      <c r="K79" s="316"/>
      <c r="L79" s="316"/>
      <c r="M79" s="316"/>
      <c r="N79" s="106" t="s">
        <v>25</v>
      </c>
      <c r="O79" s="188">
        <v>975000</v>
      </c>
      <c r="P79" s="582"/>
      <c r="Q79" s="125" t="e">
        <f>#REF!</f>
        <v>#REF!</v>
      </c>
      <c r="R79" s="126" t="e">
        <f t="shared" si="22"/>
        <v>#REF!</v>
      </c>
      <c r="S79" s="126" t="e">
        <f t="shared" si="23"/>
        <v>#REF!</v>
      </c>
      <c r="T79" s="127" t="e">
        <f t="shared" si="24"/>
        <v>#REF!</v>
      </c>
      <c r="U79" s="109">
        <f t="shared" si="18"/>
        <v>10</v>
      </c>
      <c r="V79" s="127" t="e">
        <f t="shared" si="25"/>
        <v>#REF!</v>
      </c>
      <c r="W79" s="127">
        <f t="shared" si="19"/>
        <v>11</v>
      </c>
      <c r="X79" s="127" t="e">
        <f t="shared" si="26"/>
        <v>#REF!</v>
      </c>
      <c r="Y79" s="109" t="e">
        <f t="shared" si="27"/>
        <v>#REF!</v>
      </c>
      <c r="Z79" s="109" t="e">
        <f t="shared" si="28"/>
        <v>#REF!</v>
      </c>
      <c r="AA79" s="109" t="e">
        <f t="shared" si="29"/>
        <v>#REF!</v>
      </c>
      <c r="AB79" s="128">
        <f t="shared" si="20"/>
        <v>2003</v>
      </c>
      <c r="AC79" s="129" t="e">
        <f t="shared" si="21"/>
        <v>#REF!</v>
      </c>
    </row>
    <row r="80" spans="1:29" s="89" customFormat="1" ht="36" customHeight="1" x14ac:dyDescent="0.15">
      <c r="A80" s="599">
        <v>43</v>
      </c>
      <c r="B80" s="98" t="s">
        <v>772</v>
      </c>
      <c r="C80" s="98" t="s">
        <v>87</v>
      </c>
      <c r="D80" s="106"/>
      <c r="E80" s="98" t="s">
        <v>89</v>
      </c>
      <c r="F80" s="98"/>
      <c r="G80" s="98" t="s">
        <v>115</v>
      </c>
      <c r="H80" s="106">
        <v>2003</v>
      </c>
      <c r="I80" s="316"/>
      <c r="J80" s="316"/>
      <c r="K80" s="316"/>
      <c r="L80" s="316"/>
      <c r="M80" s="316"/>
      <c r="N80" s="106" t="s">
        <v>25</v>
      </c>
      <c r="O80" s="188">
        <v>1400000</v>
      </c>
      <c r="P80" s="582"/>
      <c r="Q80" s="125" t="e">
        <f>#REF!</f>
        <v>#REF!</v>
      </c>
      <c r="R80" s="126" t="e">
        <f t="shared" si="22"/>
        <v>#REF!</v>
      </c>
      <c r="S80" s="126" t="e">
        <f t="shared" si="23"/>
        <v>#REF!</v>
      </c>
      <c r="T80" s="127" t="e">
        <f t="shared" si="24"/>
        <v>#REF!</v>
      </c>
      <c r="U80" s="109">
        <f t="shared" si="18"/>
        <v>10</v>
      </c>
      <c r="V80" s="127" t="e">
        <f t="shared" si="25"/>
        <v>#REF!</v>
      </c>
      <c r="W80" s="127">
        <f t="shared" si="19"/>
        <v>11</v>
      </c>
      <c r="X80" s="127" t="e">
        <f t="shared" si="26"/>
        <v>#REF!</v>
      </c>
      <c r="Y80" s="109" t="e">
        <f t="shared" si="27"/>
        <v>#REF!</v>
      </c>
      <c r="Z80" s="109" t="e">
        <f t="shared" si="28"/>
        <v>#REF!</v>
      </c>
      <c r="AA80" s="109" t="e">
        <f t="shared" si="29"/>
        <v>#REF!</v>
      </c>
      <c r="AB80" s="128">
        <f t="shared" si="20"/>
        <v>2003</v>
      </c>
      <c r="AC80" s="129" t="e">
        <f t="shared" si="21"/>
        <v>#REF!</v>
      </c>
    </row>
    <row r="81" spans="1:29" s="89" customFormat="1" ht="36" customHeight="1" x14ac:dyDescent="0.15">
      <c r="A81" s="599">
        <v>44</v>
      </c>
      <c r="B81" s="98" t="s">
        <v>775</v>
      </c>
      <c r="C81" s="98" t="s">
        <v>91</v>
      </c>
      <c r="D81" s="106"/>
      <c r="E81" s="98" t="s">
        <v>102</v>
      </c>
      <c r="F81" s="98"/>
      <c r="G81" s="98" t="s">
        <v>103</v>
      </c>
      <c r="H81" s="106">
        <v>2003</v>
      </c>
      <c r="I81" s="316"/>
      <c r="J81" s="316"/>
      <c r="K81" s="316"/>
      <c r="L81" s="316"/>
      <c r="M81" s="316"/>
      <c r="N81" s="106" t="s">
        <v>25</v>
      </c>
      <c r="O81" s="188">
        <v>975000</v>
      </c>
      <c r="P81" s="582"/>
      <c r="Q81" s="125" t="e">
        <f>#REF!</f>
        <v>#REF!</v>
      </c>
      <c r="R81" s="126" t="e">
        <f t="shared" si="22"/>
        <v>#REF!</v>
      </c>
      <c r="S81" s="126" t="e">
        <f t="shared" si="23"/>
        <v>#REF!</v>
      </c>
      <c r="T81" s="127" t="e">
        <f t="shared" si="24"/>
        <v>#REF!</v>
      </c>
      <c r="U81" s="109">
        <f t="shared" si="18"/>
        <v>10</v>
      </c>
      <c r="V81" s="127" t="e">
        <f t="shared" si="25"/>
        <v>#REF!</v>
      </c>
      <c r="W81" s="127">
        <f t="shared" si="19"/>
        <v>11</v>
      </c>
      <c r="X81" s="127" t="e">
        <f t="shared" si="26"/>
        <v>#REF!</v>
      </c>
      <c r="Y81" s="109" t="e">
        <f t="shared" si="27"/>
        <v>#REF!</v>
      </c>
      <c r="Z81" s="109" t="e">
        <f t="shared" si="28"/>
        <v>#REF!</v>
      </c>
      <c r="AA81" s="109" t="e">
        <f t="shared" si="29"/>
        <v>#REF!</v>
      </c>
      <c r="AB81" s="128">
        <f t="shared" si="20"/>
        <v>2003</v>
      </c>
      <c r="AC81" s="129" t="e">
        <f t="shared" si="21"/>
        <v>#REF!</v>
      </c>
    </row>
    <row r="82" spans="1:29" s="89" customFormat="1" ht="36" customHeight="1" x14ac:dyDescent="0.15">
      <c r="A82" s="599">
        <v>45</v>
      </c>
      <c r="B82" s="98" t="s">
        <v>775</v>
      </c>
      <c r="C82" s="98" t="s">
        <v>91</v>
      </c>
      <c r="D82" s="106"/>
      <c r="E82" s="98" t="s">
        <v>102</v>
      </c>
      <c r="F82" s="98"/>
      <c r="G82" s="98" t="s">
        <v>106</v>
      </c>
      <c r="H82" s="106">
        <v>2004</v>
      </c>
      <c r="I82" s="316"/>
      <c r="J82" s="316"/>
      <c r="K82" s="316"/>
      <c r="L82" s="316"/>
      <c r="M82" s="316"/>
      <c r="N82" s="106" t="s">
        <v>25</v>
      </c>
      <c r="O82" s="188">
        <v>975000</v>
      </c>
      <c r="P82" s="582"/>
      <c r="Q82" s="125" t="e">
        <f>#REF!</f>
        <v>#REF!</v>
      </c>
      <c r="R82" s="126" t="e">
        <f t="shared" si="22"/>
        <v>#REF!</v>
      </c>
      <c r="S82" s="126" t="e">
        <f t="shared" si="23"/>
        <v>#REF!</v>
      </c>
      <c r="T82" s="127" t="e">
        <f t="shared" si="24"/>
        <v>#REF!</v>
      </c>
      <c r="U82" s="109">
        <f t="shared" ref="U82:U121" si="30">2013-AB82</f>
        <v>9</v>
      </c>
      <c r="V82" s="127" t="e">
        <f t="shared" si="25"/>
        <v>#REF!</v>
      </c>
      <c r="W82" s="127">
        <f t="shared" ref="W82:W121" si="31">2014-AB82</f>
        <v>10</v>
      </c>
      <c r="X82" s="127" t="e">
        <f t="shared" si="26"/>
        <v>#REF!</v>
      </c>
      <c r="Y82" s="109" t="e">
        <f t="shared" si="27"/>
        <v>#REF!</v>
      </c>
      <c r="Z82" s="109" t="e">
        <f t="shared" si="28"/>
        <v>#REF!</v>
      </c>
      <c r="AA82" s="109" t="e">
        <f t="shared" si="29"/>
        <v>#REF!</v>
      </c>
      <c r="AB82" s="128">
        <f t="shared" ref="AB82:AB121" si="32">H82</f>
        <v>2004</v>
      </c>
      <c r="AC82" s="129" t="e">
        <f t="shared" ref="AC82:AC121" si="33">O82-(X82+Y82+V82+Z82+AA82)</f>
        <v>#REF!</v>
      </c>
    </row>
    <row r="83" spans="1:29" s="89" customFormat="1" ht="36" customHeight="1" x14ac:dyDescent="0.15">
      <c r="A83" s="599">
        <v>46</v>
      </c>
      <c r="B83" s="98" t="s">
        <v>785</v>
      </c>
      <c r="C83" s="98" t="s">
        <v>141</v>
      </c>
      <c r="D83" s="106"/>
      <c r="E83" s="98" t="s">
        <v>137</v>
      </c>
      <c r="F83" s="98"/>
      <c r="G83" s="98" t="s">
        <v>115</v>
      </c>
      <c r="H83" s="106">
        <v>2004</v>
      </c>
      <c r="I83" s="316"/>
      <c r="J83" s="316"/>
      <c r="K83" s="316"/>
      <c r="L83" s="316"/>
      <c r="M83" s="316"/>
      <c r="N83" s="106" t="s">
        <v>25</v>
      </c>
      <c r="O83" s="188">
        <v>1600000</v>
      </c>
      <c r="P83" s="582"/>
      <c r="Q83" s="125" t="e">
        <f>#REF!</f>
        <v>#REF!</v>
      </c>
      <c r="R83" s="126" t="e">
        <f t="shared" si="22"/>
        <v>#REF!</v>
      </c>
      <c r="S83" s="126" t="e">
        <f t="shared" si="23"/>
        <v>#REF!</v>
      </c>
      <c r="T83" s="127" t="e">
        <f t="shared" si="24"/>
        <v>#REF!</v>
      </c>
      <c r="U83" s="109">
        <f t="shared" si="30"/>
        <v>9</v>
      </c>
      <c r="V83" s="127" t="e">
        <f t="shared" si="25"/>
        <v>#REF!</v>
      </c>
      <c r="W83" s="127">
        <f t="shared" si="31"/>
        <v>10</v>
      </c>
      <c r="X83" s="127" t="e">
        <f t="shared" si="26"/>
        <v>#REF!</v>
      </c>
      <c r="Y83" s="109" t="e">
        <f t="shared" si="27"/>
        <v>#REF!</v>
      </c>
      <c r="Z83" s="109" t="e">
        <f t="shared" si="28"/>
        <v>#REF!</v>
      </c>
      <c r="AA83" s="109" t="e">
        <f t="shared" si="29"/>
        <v>#REF!</v>
      </c>
      <c r="AB83" s="128">
        <f t="shared" si="32"/>
        <v>2004</v>
      </c>
      <c r="AC83" s="129" t="e">
        <f t="shared" si="33"/>
        <v>#REF!</v>
      </c>
    </row>
    <row r="84" spans="1:29" s="89" customFormat="1" ht="36" customHeight="1" x14ac:dyDescent="0.15">
      <c r="A84" s="599">
        <v>47</v>
      </c>
      <c r="B84" s="98" t="s">
        <v>772</v>
      </c>
      <c r="C84" s="98" t="s">
        <v>87</v>
      </c>
      <c r="D84" s="106"/>
      <c r="E84" s="98" t="s">
        <v>89</v>
      </c>
      <c r="F84" s="98"/>
      <c r="G84" s="98" t="s">
        <v>90</v>
      </c>
      <c r="H84" s="106">
        <v>2004</v>
      </c>
      <c r="I84" s="316"/>
      <c r="J84" s="316"/>
      <c r="K84" s="316"/>
      <c r="L84" s="316"/>
      <c r="M84" s="316"/>
      <c r="N84" s="106" t="s">
        <v>25</v>
      </c>
      <c r="O84" s="188">
        <v>1500000</v>
      </c>
      <c r="P84" s="582"/>
      <c r="Q84" s="125" t="e">
        <f>#REF!</f>
        <v>#REF!</v>
      </c>
      <c r="R84" s="126" t="e">
        <f t="shared" si="22"/>
        <v>#REF!</v>
      </c>
      <c r="S84" s="126" t="e">
        <f t="shared" si="23"/>
        <v>#REF!</v>
      </c>
      <c r="T84" s="127" t="e">
        <f t="shared" si="24"/>
        <v>#REF!</v>
      </c>
      <c r="U84" s="109">
        <f t="shared" si="30"/>
        <v>9</v>
      </c>
      <c r="V84" s="127" t="e">
        <f t="shared" si="25"/>
        <v>#REF!</v>
      </c>
      <c r="W84" s="127">
        <f t="shared" si="31"/>
        <v>10</v>
      </c>
      <c r="X84" s="127" t="e">
        <f t="shared" si="26"/>
        <v>#REF!</v>
      </c>
      <c r="Y84" s="109" t="e">
        <f t="shared" si="27"/>
        <v>#REF!</v>
      </c>
      <c r="Z84" s="109" t="e">
        <f t="shared" si="28"/>
        <v>#REF!</v>
      </c>
      <c r="AA84" s="109" t="e">
        <f t="shared" si="29"/>
        <v>#REF!</v>
      </c>
      <c r="AB84" s="128">
        <f t="shared" si="32"/>
        <v>2004</v>
      </c>
      <c r="AC84" s="129" t="e">
        <f t="shared" si="33"/>
        <v>#REF!</v>
      </c>
    </row>
    <row r="85" spans="1:29" s="89" customFormat="1" ht="36" customHeight="1" x14ac:dyDescent="0.15">
      <c r="A85" s="599">
        <v>48</v>
      </c>
      <c r="B85" s="98" t="s">
        <v>771</v>
      </c>
      <c r="C85" s="98" t="s">
        <v>77</v>
      </c>
      <c r="D85" s="106"/>
      <c r="E85" s="98" t="s">
        <v>163</v>
      </c>
      <c r="F85" s="98"/>
      <c r="G85" s="98" t="s">
        <v>130</v>
      </c>
      <c r="H85" s="106">
        <v>2004</v>
      </c>
      <c r="I85" s="316"/>
      <c r="J85" s="316"/>
      <c r="K85" s="316"/>
      <c r="L85" s="316"/>
      <c r="M85" s="316"/>
      <c r="N85" s="106" t="s">
        <v>25</v>
      </c>
      <c r="O85" s="188">
        <v>3753750</v>
      </c>
      <c r="P85" s="582"/>
      <c r="Q85" s="125" t="e">
        <f>#REF!</f>
        <v>#REF!</v>
      </c>
      <c r="R85" s="126" t="e">
        <f t="shared" si="22"/>
        <v>#REF!</v>
      </c>
      <c r="S85" s="126" t="e">
        <f t="shared" si="23"/>
        <v>#REF!</v>
      </c>
      <c r="T85" s="127" t="e">
        <f t="shared" si="24"/>
        <v>#REF!</v>
      </c>
      <c r="U85" s="109">
        <f t="shared" si="30"/>
        <v>9</v>
      </c>
      <c r="V85" s="127" t="e">
        <f t="shared" si="25"/>
        <v>#REF!</v>
      </c>
      <c r="W85" s="127">
        <f t="shared" si="31"/>
        <v>10</v>
      </c>
      <c r="X85" s="127" t="e">
        <f t="shared" si="26"/>
        <v>#REF!</v>
      </c>
      <c r="Y85" s="109" t="e">
        <f t="shared" si="27"/>
        <v>#REF!</v>
      </c>
      <c r="Z85" s="109" t="e">
        <f t="shared" si="28"/>
        <v>#REF!</v>
      </c>
      <c r="AA85" s="109" t="e">
        <f t="shared" si="29"/>
        <v>#REF!</v>
      </c>
      <c r="AB85" s="128">
        <f t="shared" si="32"/>
        <v>2004</v>
      </c>
      <c r="AC85" s="129" t="e">
        <f t="shared" si="33"/>
        <v>#REF!</v>
      </c>
    </row>
    <row r="86" spans="1:29" s="89" customFormat="1" ht="36" customHeight="1" x14ac:dyDescent="0.15">
      <c r="A86" s="599">
        <v>49</v>
      </c>
      <c r="B86" s="98" t="s">
        <v>875</v>
      </c>
      <c r="C86" s="98" t="s">
        <v>122</v>
      </c>
      <c r="D86" s="106"/>
      <c r="E86" s="98" t="s">
        <v>89</v>
      </c>
      <c r="F86" s="98"/>
      <c r="G86" s="98" t="s">
        <v>94</v>
      </c>
      <c r="H86" s="106">
        <v>2004</v>
      </c>
      <c r="I86" s="316"/>
      <c r="J86" s="316"/>
      <c r="K86" s="316"/>
      <c r="L86" s="316"/>
      <c r="M86" s="316"/>
      <c r="N86" s="106" t="s">
        <v>25</v>
      </c>
      <c r="O86" s="188">
        <v>8400000</v>
      </c>
      <c r="P86" s="582"/>
      <c r="Q86" s="125" t="e">
        <f>#REF!</f>
        <v>#REF!</v>
      </c>
      <c r="R86" s="126" t="e">
        <f t="shared" si="22"/>
        <v>#REF!</v>
      </c>
      <c r="S86" s="126" t="e">
        <f t="shared" si="23"/>
        <v>#REF!</v>
      </c>
      <c r="T86" s="127" t="e">
        <f t="shared" si="24"/>
        <v>#REF!</v>
      </c>
      <c r="U86" s="109">
        <f t="shared" si="30"/>
        <v>9</v>
      </c>
      <c r="V86" s="127" t="e">
        <f t="shared" si="25"/>
        <v>#REF!</v>
      </c>
      <c r="W86" s="127">
        <f t="shared" si="31"/>
        <v>10</v>
      </c>
      <c r="X86" s="127" t="e">
        <f t="shared" si="26"/>
        <v>#REF!</v>
      </c>
      <c r="Y86" s="109" t="e">
        <f t="shared" si="27"/>
        <v>#REF!</v>
      </c>
      <c r="Z86" s="109" t="e">
        <f t="shared" si="28"/>
        <v>#REF!</v>
      </c>
      <c r="AA86" s="109" t="e">
        <f t="shared" si="29"/>
        <v>#REF!</v>
      </c>
      <c r="AB86" s="128">
        <f t="shared" si="32"/>
        <v>2004</v>
      </c>
      <c r="AC86" s="129" t="e">
        <f t="shared" si="33"/>
        <v>#REF!</v>
      </c>
    </row>
    <row r="87" spans="1:29" s="89" customFormat="1" ht="36" customHeight="1" x14ac:dyDescent="0.15">
      <c r="A87" s="599">
        <v>50</v>
      </c>
      <c r="B87" s="98" t="s">
        <v>775</v>
      </c>
      <c r="C87" s="98" t="s">
        <v>91</v>
      </c>
      <c r="D87" s="106"/>
      <c r="E87" s="98" t="s">
        <v>149</v>
      </c>
      <c r="F87" s="98"/>
      <c r="G87" s="98" t="s">
        <v>94</v>
      </c>
      <c r="H87" s="106">
        <v>2004</v>
      </c>
      <c r="I87" s="316"/>
      <c r="J87" s="316"/>
      <c r="K87" s="316"/>
      <c r="L87" s="316"/>
      <c r="M87" s="316"/>
      <c r="N87" s="106" t="s">
        <v>25</v>
      </c>
      <c r="O87" s="188">
        <v>2400000</v>
      </c>
      <c r="P87" s="582"/>
      <c r="Q87" s="125" t="e">
        <f>#REF!</f>
        <v>#REF!</v>
      </c>
      <c r="R87" s="126" t="e">
        <f t="shared" si="22"/>
        <v>#REF!</v>
      </c>
      <c r="S87" s="126" t="e">
        <f t="shared" si="23"/>
        <v>#REF!</v>
      </c>
      <c r="T87" s="127" t="e">
        <f t="shared" si="24"/>
        <v>#REF!</v>
      </c>
      <c r="U87" s="109">
        <f t="shared" si="30"/>
        <v>9</v>
      </c>
      <c r="V87" s="127" t="e">
        <f t="shared" si="25"/>
        <v>#REF!</v>
      </c>
      <c r="W87" s="127">
        <f t="shared" si="31"/>
        <v>10</v>
      </c>
      <c r="X87" s="127" t="e">
        <f t="shared" si="26"/>
        <v>#REF!</v>
      </c>
      <c r="Y87" s="109" t="e">
        <f t="shared" si="27"/>
        <v>#REF!</v>
      </c>
      <c r="Z87" s="109" t="e">
        <f t="shared" si="28"/>
        <v>#REF!</v>
      </c>
      <c r="AA87" s="109" t="e">
        <f t="shared" si="29"/>
        <v>#REF!</v>
      </c>
      <c r="AB87" s="128">
        <f t="shared" si="32"/>
        <v>2004</v>
      </c>
      <c r="AC87" s="129" t="e">
        <f t="shared" si="33"/>
        <v>#REF!</v>
      </c>
    </row>
    <row r="88" spans="1:29" s="89" customFormat="1" ht="36" customHeight="1" x14ac:dyDescent="0.15">
      <c r="A88" s="599">
        <v>51</v>
      </c>
      <c r="B88" s="98" t="s">
        <v>785</v>
      </c>
      <c r="C88" s="98" t="s">
        <v>95</v>
      </c>
      <c r="D88" s="106"/>
      <c r="E88" s="98" t="s">
        <v>71</v>
      </c>
      <c r="F88" s="98"/>
      <c r="G88" s="98" t="s">
        <v>76</v>
      </c>
      <c r="H88" s="106">
        <v>2005</v>
      </c>
      <c r="I88" s="316"/>
      <c r="J88" s="316"/>
      <c r="K88" s="316"/>
      <c r="L88" s="316"/>
      <c r="M88" s="316"/>
      <c r="N88" s="106" t="s">
        <v>25</v>
      </c>
      <c r="O88" s="188">
        <v>937500</v>
      </c>
      <c r="P88" s="582"/>
      <c r="Q88" s="125" t="e">
        <f>#REF!</f>
        <v>#REF!</v>
      </c>
      <c r="R88" s="126" t="e">
        <f t="shared" si="22"/>
        <v>#REF!</v>
      </c>
      <c r="S88" s="126" t="e">
        <f t="shared" si="23"/>
        <v>#REF!</v>
      </c>
      <c r="T88" s="127" t="e">
        <f t="shared" si="24"/>
        <v>#REF!</v>
      </c>
      <c r="U88" s="109">
        <f t="shared" si="30"/>
        <v>8</v>
      </c>
      <c r="V88" s="127" t="e">
        <f t="shared" si="25"/>
        <v>#REF!</v>
      </c>
      <c r="W88" s="127">
        <f t="shared" si="31"/>
        <v>9</v>
      </c>
      <c r="X88" s="127" t="e">
        <f t="shared" si="26"/>
        <v>#REF!</v>
      </c>
      <c r="Y88" s="109" t="e">
        <f t="shared" si="27"/>
        <v>#REF!</v>
      </c>
      <c r="Z88" s="109" t="e">
        <f t="shared" si="28"/>
        <v>#REF!</v>
      </c>
      <c r="AA88" s="109" t="e">
        <f t="shared" si="29"/>
        <v>#REF!</v>
      </c>
      <c r="AB88" s="128">
        <f t="shared" si="32"/>
        <v>2005</v>
      </c>
      <c r="AC88" s="129" t="e">
        <f t="shared" si="33"/>
        <v>#REF!</v>
      </c>
    </row>
    <row r="89" spans="1:29" s="89" customFormat="1" ht="36" customHeight="1" x14ac:dyDescent="0.15">
      <c r="A89" s="599">
        <v>52</v>
      </c>
      <c r="B89" s="98" t="s">
        <v>794</v>
      </c>
      <c r="C89" s="98" t="s">
        <v>73</v>
      </c>
      <c r="D89" s="106"/>
      <c r="E89" s="98" t="s">
        <v>165</v>
      </c>
      <c r="F89" s="98"/>
      <c r="G89" s="98" t="s">
        <v>90</v>
      </c>
      <c r="H89" s="106">
        <v>2005</v>
      </c>
      <c r="I89" s="316"/>
      <c r="J89" s="316"/>
      <c r="K89" s="316"/>
      <c r="L89" s="316"/>
      <c r="M89" s="316"/>
      <c r="N89" s="106" t="s">
        <v>25</v>
      </c>
      <c r="O89" s="188">
        <v>637500</v>
      </c>
      <c r="P89" s="582"/>
      <c r="Q89" s="125" t="e">
        <f>#REF!</f>
        <v>#REF!</v>
      </c>
      <c r="R89" s="126" t="e">
        <f t="shared" si="22"/>
        <v>#REF!</v>
      </c>
      <c r="S89" s="126" t="e">
        <f t="shared" si="23"/>
        <v>#REF!</v>
      </c>
      <c r="T89" s="127" t="e">
        <f t="shared" si="24"/>
        <v>#REF!</v>
      </c>
      <c r="U89" s="109">
        <f t="shared" si="30"/>
        <v>8</v>
      </c>
      <c r="V89" s="127" t="e">
        <f t="shared" si="25"/>
        <v>#REF!</v>
      </c>
      <c r="W89" s="127">
        <f t="shared" si="31"/>
        <v>9</v>
      </c>
      <c r="X89" s="127" t="e">
        <f t="shared" si="26"/>
        <v>#REF!</v>
      </c>
      <c r="Y89" s="109" t="e">
        <f t="shared" si="27"/>
        <v>#REF!</v>
      </c>
      <c r="Z89" s="109" t="e">
        <f t="shared" si="28"/>
        <v>#REF!</v>
      </c>
      <c r="AA89" s="109" t="e">
        <f t="shared" si="29"/>
        <v>#REF!</v>
      </c>
      <c r="AB89" s="128">
        <f t="shared" si="32"/>
        <v>2005</v>
      </c>
      <c r="AC89" s="129" t="e">
        <f t="shared" si="33"/>
        <v>#REF!</v>
      </c>
    </row>
    <row r="90" spans="1:29" s="89" customFormat="1" ht="36" customHeight="1" x14ac:dyDescent="0.15">
      <c r="A90" s="599">
        <v>53</v>
      </c>
      <c r="B90" s="98" t="s">
        <v>793</v>
      </c>
      <c r="C90" s="98" t="s">
        <v>170</v>
      </c>
      <c r="D90" s="106"/>
      <c r="E90" s="98" t="s">
        <v>172</v>
      </c>
      <c r="F90" s="98"/>
      <c r="G90" s="98" t="s">
        <v>83</v>
      </c>
      <c r="H90" s="106">
        <v>2005</v>
      </c>
      <c r="I90" s="316"/>
      <c r="J90" s="316"/>
      <c r="K90" s="316"/>
      <c r="L90" s="316"/>
      <c r="M90" s="316"/>
      <c r="N90" s="106" t="s">
        <v>25</v>
      </c>
      <c r="O90" s="188">
        <v>1125000</v>
      </c>
      <c r="P90" s="582"/>
      <c r="Q90" s="125" t="e">
        <f>#REF!</f>
        <v>#REF!</v>
      </c>
      <c r="R90" s="126" t="e">
        <f t="shared" si="22"/>
        <v>#REF!</v>
      </c>
      <c r="S90" s="126" t="e">
        <f t="shared" si="23"/>
        <v>#REF!</v>
      </c>
      <c r="T90" s="127" t="e">
        <f t="shared" si="24"/>
        <v>#REF!</v>
      </c>
      <c r="U90" s="109">
        <f t="shared" si="30"/>
        <v>8</v>
      </c>
      <c r="V90" s="127" t="e">
        <f t="shared" si="25"/>
        <v>#REF!</v>
      </c>
      <c r="W90" s="127">
        <f t="shared" si="31"/>
        <v>9</v>
      </c>
      <c r="X90" s="127" t="e">
        <f t="shared" si="26"/>
        <v>#REF!</v>
      </c>
      <c r="Y90" s="109" t="e">
        <f t="shared" si="27"/>
        <v>#REF!</v>
      </c>
      <c r="Z90" s="109" t="e">
        <f t="shared" si="28"/>
        <v>#REF!</v>
      </c>
      <c r="AA90" s="109" t="e">
        <f t="shared" si="29"/>
        <v>#REF!</v>
      </c>
      <c r="AB90" s="128">
        <f t="shared" si="32"/>
        <v>2005</v>
      </c>
      <c r="AC90" s="129" t="e">
        <f t="shared" si="33"/>
        <v>#REF!</v>
      </c>
    </row>
    <row r="91" spans="1:29" s="89" customFormat="1" ht="36" customHeight="1" x14ac:dyDescent="0.15">
      <c r="A91" s="599">
        <v>54</v>
      </c>
      <c r="B91" s="98" t="s">
        <v>773</v>
      </c>
      <c r="C91" s="98" t="s">
        <v>116</v>
      </c>
      <c r="D91" s="106"/>
      <c r="E91" s="98" t="s">
        <v>173</v>
      </c>
      <c r="F91" s="98"/>
      <c r="G91" s="98" t="s">
        <v>103</v>
      </c>
      <c r="H91" s="106">
        <v>2005</v>
      </c>
      <c r="I91" s="316"/>
      <c r="J91" s="316"/>
      <c r="K91" s="316"/>
      <c r="L91" s="316"/>
      <c r="M91" s="316"/>
      <c r="N91" s="106" t="s">
        <v>25</v>
      </c>
      <c r="O91" s="188">
        <v>2850000</v>
      </c>
      <c r="P91" s="582"/>
      <c r="Q91" s="125" t="e">
        <f>#REF!</f>
        <v>#REF!</v>
      </c>
      <c r="R91" s="126" t="e">
        <f t="shared" si="22"/>
        <v>#REF!</v>
      </c>
      <c r="S91" s="126" t="e">
        <f t="shared" si="23"/>
        <v>#REF!</v>
      </c>
      <c r="T91" s="127" t="e">
        <f t="shared" si="24"/>
        <v>#REF!</v>
      </c>
      <c r="U91" s="109">
        <f t="shared" si="30"/>
        <v>8</v>
      </c>
      <c r="V91" s="127" t="e">
        <f t="shared" si="25"/>
        <v>#REF!</v>
      </c>
      <c r="W91" s="127">
        <f t="shared" si="31"/>
        <v>9</v>
      </c>
      <c r="X91" s="127" t="e">
        <f t="shared" si="26"/>
        <v>#REF!</v>
      </c>
      <c r="Y91" s="109" t="e">
        <f t="shared" si="27"/>
        <v>#REF!</v>
      </c>
      <c r="Z91" s="109" t="e">
        <f t="shared" si="28"/>
        <v>#REF!</v>
      </c>
      <c r="AA91" s="109" t="e">
        <f t="shared" si="29"/>
        <v>#REF!</v>
      </c>
      <c r="AB91" s="128">
        <f t="shared" si="32"/>
        <v>2005</v>
      </c>
      <c r="AC91" s="129" t="e">
        <f t="shared" si="33"/>
        <v>#REF!</v>
      </c>
    </row>
    <row r="92" spans="1:29" s="89" customFormat="1" ht="36" customHeight="1" x14ac:dyDescent="0.15">
      <c r="A92" s="599">
        <v>55</v>
      </c>
      <c r="B92" s="98" t="s">
        <v>796</v>
      </c>
      <c r="C92" s="98" t="s">
        <v>109</v>
      </c>
      <c r="D92" s="106"/>
      <c r="E92" s="98" t="s">
        <v>144</v>
      </c>
      <c r="F92" s="98"/>
      <c r="G92" s="98" t="s">
        <v>99</v>
      </c>
      <c r="H92" s="106">
        <v>2005</v>
      </c>
      <c r="I92" s="316"/>
      <c r="J92" s="316"/>
      <c r="K92" s="316"/>
      <c r="L92" s="316"/>
      <c r="M92" s="316"/>
      <c r="N92" s="106" t="s">
        <v>25</v>
      </c>
      <c r="O92" s="188">
        <v>6892500</v>
      </c>
      <c r="P92" s="582"/>
      <c r="Q92" s="125" t="e">
        <f>#REF!</f>
        <v>#REF!</v>
      </c>
      <c r="R92" s="126" t="e">
        <f t="shared" si="22"/>
        <v>#REF!</v>
      </c>
      <c r="S92" s="126" t="e">
        <f t="shared" si="23"/>
        <v>#REF!</v>
      </c>
      <c r="T92" s="127" t="e">
        <f t="shared" si="24"/>
        <v>#REF!</v>
      </c>
      <c r="U92" s="109">
        <f t="shared" si="30"/>
        <v>8</v>
      </c>
      <c r="V92" s="127" t="e">
        <f t="shared" si="25"/>
        <v>#REF!</v>
      </c>
      <c r="W92" s="127">
        <f t="shared" si="31"/>
        <v>9</v>
      </c>
      <c r="X92" s="127" t="e">
        <f t="shared" si="26"/>
        <v>#REF!</v>
      </c>
      <c r="Y92" s="109" t="e">
        <f t="shared" si="27"/>
        <v>#REF!</v>
      </c>
      <c r="Z92" s="109" t="e">
        <f t="shared" si="28"/>
        <v>#REF!</v>
      </c>
      <c r="AA92" s="109" t="e">
        <f t="shared" si="29"/>
        <v>#REF!</v>
      </c>
      <c r="AB92" s="128">
        <f t="shared" si="32"/>
        <v>2005</v>
      </c>
      <c r="AC92" s="129" t="e">
        <f t="shared" si="33"/>
        <v>#REF!</v>
      </c>
    </row>
    <row r="93" spans="1:29" s="89" customFormat="1" ht="36" customHeight="1" x14ac:dyDescent="0.15">
      <c r="A93" s="599">
        <v>56</v>
      </c>
      <c r="B93" s="98" t="s">
        <v>785</v>
      </c>
      <c r="C93" s="98" t="s">
        <v>95</v>
      </c>
      <c r="D93" s="106"/>
      <c r="E93" s="98" t="s">
        <v>89</v>
      </c>
      <c r="F93" s="98"/>
      <c r="G93" s="98" t="s">
        <v>99</v>
      </c>
      <c r="H93" s="106">
        <v>2005</v>
      </c>
      <c r="I93" s="316"/>
      <c r="J93" s="316"/>
      <c r="K93" s="316"/>
      <c r="L93" s="316"/>
      <c r="M93" s="316"/>
      <c r="N93" s="106" t="s">
        <v>25</v>
      </c>
      <c r="O93" s="188">
        <v>1190000</v>
      </c>
      <c r="P93" s="582"/>
      <c r="Q93" s="125" t="e">
        <f>#REF!</f>
        <v>#REF!</v>
      </c>
      <c r="R93" s="126" t="e">
        <f t="shared" si="22"/>
        <v>#REF!</v>
      </c>
      <c r="S93" s="126" t="e">
        <f t="shared" si="23"/>
        <v>#REF!</v>
      </c>
      <c r="T93" s="127" t="e">
        <f t="shared" si="24"/>
        <v>#REF!</v>
      </c>
      <c r="U93" s="109">
        <f t="shared" si="30"/>
        <v>8</v>
      </c>
      <c r="V93" s="127" t="e">
        <f t="shared" si="25"/>
        <v>#REF!</v>
      </c>
      <c r="W93" s="127">
        <f t="shared" si="31"/>
        <v>9</v>
      </c>
      <c r="X93" s="127" t="e">
        <f t="shared" si="26"/>
        <v>#REF!</v>
      </c>
      <c r="Y93" s="109" t="e">
        <f t="shared" si="27"/>
        <v>#REF!</v>
      </c>
      <c r="Z93" s="109" t="e">
        <f t="shared" si="28"/>
        <v>#REF!</v>
      </c>
      <c r="AA93" s="109" t="e">
        <f t="shared" si="29"/>
        <v>#REF!</v>
      </c>
      <c r="AB93" s="128">
        <f t="shared" si="32"/>
        <v>2005</v>
      </c>
      <c r="AC93" s="129" t="e">
        <f t="shared" si="33"/>
        <v>#REF!</v>
      </c>
    </row>
    <row r="94" spans="1:29" s="89" customFormat="1" ht="36" customHeight="1" x14ac:dyDescent="0.15">
      <c r="A94" s="599">
        <v>57</v>
      </c>
      <c r="B94" s="98" t="s">
        <v>926</v>
      </c>
      <c r="C94" s="98" t="s">
        <v>176</v>
      </c>
      <c r="D94" s="106"/>
      <c r="E94" s="98" t="s">
        <v>89</v>
      </c>
      <c r="F94" s="98"/>
      <c r="G94" s="98" t="s">
        <v>127</v>
      </c>
      <c r="H94" s="106">
        <v>2005</v>
      </c>
      <c r="I94" s="316"/>
      <c r="J94" s="316"/>
      <c r="K94" s="316"/>
      <c r="L94" s="316"/>
      <c r="M94" s="316"/>
      <c r="N94" s="106" t="s">
        <v>25</v>
      </c>
      <c r="O94" s="188">
        <v>1125000</v>
      </c>
      <c r="P94" s="582"/>
      <c r="Q94" s="125" t="e">
        <f>#REF!</f>
        <v>#REF!</v>
      </c>
      <c r="R94" s="126" t="e">
        <f t="shared" si="22"/>
        <v>#REF!</v>
      </c>
      <c r="S94" s="126" t="e">
        <f t="shared" si="23"/>
        <v>#REF!</v>
      </c>
      <c r="T94" s="127" t="e">
        <f t="shared" si="24"/>
        <v>#REF!</v>
      </c>
      <c r="U94" s="109">
        <f t="shared" si="30"/>
        <v>8</v>
      </c>
      <c r="V94" s="127" t="e">
        <f t="shared" si="25"/>
        <v>#REF!</v>
      </c>
      <c r="W94" s="127">
        <f t="shared" si="31"/>
        <v>9</v>
      </c>
      <c r="X94" s="127" t="e">
        <f t="shared" si="26"/>
        <v>#REF!</v>
      </c>
      <c r="Y94" s="109" t="e">
        <f t="shared" si="27"/>
        <v>#REF!</v>
      </c>
      <c r="Z94" s="109" t="e">
        <f t="shared" si="28"/>
        <v>#REF!</v>
      </c>
      <c r="AA94" s="109" t="e">
        <f t="shared" si="29"/>
        <v>#REF!</v>
      </c>
      <c r="AB94" s="128">
        <f t="shared" si="32"/>
        <v>2005</v>
      </c>
      <c r="AC94" s="129" t="e">
        <f t="shared" si="33"/>
        <v>#REF!</v>
      </c>
    </row>
    <row r="95" spans="1:29" s="89" customFormat="1" ht="36" customHeight="1" x14ac:dyDescent="0.15">
      <c r="A95" s="599">
        <v>58</v>
      </c>
      <c r="B95" s="98" t="s">
        <v>785</v>
      </c>
      <c r="C95" s="98" t="s">
        <v>95</v>
      </c>
      <c r="D95" s="106"/>
      <c r="E95" s="98" t="s">
        <v>89</v>
      </c>
      <c r="F95" s="98"/>
      <c r="G95" s="98" t="s">
        <v>103</v>
      </c>
      <c r="H95" s="106">
        <v>2005</v>
      </c>
      <c r="I95" s="316"/>
      <c r="J95" s="316"/>
      <c r="K95" s="316"/>
      <c r="L95" s="316"/>
      <c r="M95" s="316"/>
      <c r="N95" s="106" t="s">
        <v>25</v>
      </c>
      <c r="O95" s="188">
        <v>1912500</v>
      </c>
      <c r="P95" s="582"/>
      <c r="Q95" s="125" t="e">
        <f>#REF!</f>
        <v>#REF!</v>
      </c>
      <c r="R95" s="126" t="e">
        <f t="shared" si="22"/>
        <v>#REF!</v>
      </c>
      <c r="S95" s="126" t="e">
        <f t="shared" si="23"/>
        <v>#REF!</v>
      </c>
      <c r="T95" s="127" t="e">
        <f t="shared" si="24"/>
        <v>#REF!</v>
      </c>
      <c r="U95" s="109">
        <f t="shared" si="30"/>
        <v>8</v>
      </c>
      <c r="V95" s="127" t="e">
        <f t="shared" si="25"/>
        <v>#REF!</v>
      </c>
      <c r="W95" s="127">
        <f t="shared" si="31"/>
        <v>9</v>
      </c>
      <c r="X95" s="127" t="e">
        <f t="shared" si="26"/>
        <v>#REF!</v>
      </c>
      <c r="Y95" s="109" t="e">
        <f t="shared" si="27"/>
        <v>#REF!</v>
      </c>
      <c r="Z95" s="109" t="e">
        <f t="shared" si="28"/>
        <v>#REF!</v>
      </c>
      <c r="AA95" s="109" t="e">
        <f t="shared" si="29"/>
        <v>#REF!</v>
      </c>
      <c r="AB95" s="128">
        <f t="shared" si="32"/>
        <v>2005</v>
      </c>
      <c r="AC95" s="129" t="e">
        <f t="shared" si="33"/>
        <v>#REF!</v>
      </c>
    </row>
    <row r="96" spans="1:29" s="89" customFormat="1" ht="36" customHeight="1" x14ac:dyDescent="0.15">
      <c r="A96" s="599">
        <v>59</v>
      </c>
      <c r="B96" s="98" t="s">
        <v>785</v>
      </c>
      <c r="C96" s="98" t="s">
        <v>141</v>
      </c>
      <c r="D96" s="106"/>
      <c r="E96" s="98" t="s">
        <v>179</v>
      </c>
      <c r="F96" s="98"/>
      <c r="G96" s="98" t="s">
        <v>76</v>
      </c>
      <c r="H96" s="106">
        <v>2006</v>
      </c>
      <c r="I96" s="316"/>
      <c r="J96" s="316"/>
      <c r="K96" s="316"/>
      <c r="L96" s="316"/>
      <c r="M96" s="316"/>
      <c r="N96" s="106" t="s">
        <v>25</v>
      </c>
      <c r="O96" s="188">
        <v>4500000</v>
      </c>
      <c r="P96" s="582"/>
      <c r="Q96" s="125" t="e">
        <f>#REF!</f>
        <v>#REF!</v>
      </c>
      <c r="R96" s="126" t="e">
        <f t="shared" si="22"/>
        <v>#REF!</v>
      </c>
      <c r="S96" s="126" t="e">
        <f t="shared" si="23"/>
        <v>#REF!</v>
      </c>
      <c r="T96" s="127" t="e">
        <f t="shared" si="24"/>
        <v>#REF!</v>
      </c>
      <c r="U96" s="109">
        <f t="shared" si="30"/>
        <v>7</v>
      </c>
      <c r="V96" s="127" t="e">
        <f t="shared" si="25"/>
        <v>#REF!</v>
      </c>
      <c r="W96" s="127">
        <f t="shared" si="31"/>
        <v>8</v>
      </c>
      <c r="X96" s="127" t="e">
        <f t="shared" si="26"/>
        <v>#REF!</v>
      </c>
      <c r="Y96" s="109" t="e">
        <f t="shared" si="27"/>
        <v>#REF!</v>
      </c>
      <c r="Z96" s="109" t="e">
        <f t="shared" si="28"/>
        <v>#REF!</v>
      </c>
      <c r="AA96" s="109" t="e">
        <f t="shared" si="29"/>
        <v>#REF!</v>
      </c>
      <c r="AB96" s="128">
        <f t="shared" si="32"/>
        <v>2006</v>
      </c>
      <c r="AC96" s="129" t="e">
        <f t="shared" si="33"/>
        <v>#REF!</v>
      </c>
    </row>
    <row r="97" spans="1:29" s="89" customFormat="1" ht="36" customHeight="1" x14ac:dyDescent="0.15">
      <c r="A97" s="599">
        <v>60</v>
      </c>
      <c r="B97" s="98" t="s">
        <v>785</v>
      </c>
      <c r="C97" s="98" t="s">
        <v>141</v>
      </c>
      <c r="D97" s="106"/>
      <c r="E97" s="98" t="s">
        <v>89</v>
      </c>
      <c r="F97" s="98"/>
      <c r="G97" s="98" t="s">
        <v>106</v>
      </c>
      <c r="H97" s="106">
        <v>2006</v>
      </c>
      <c r="I97" s="316"/>
      <c r="J97" s="316"/>
      <c r="K97" s="316"/>
      <c r="L97" s="316"/>
      <c r="M97" s="316"/>
      <c r="N97" s="106" t="s">
        <v>25</v>
      </c>
      <c r="O97" s="188">
        <v>520000</v>
      </c>
      <c r="P97" s="582"/>
      <c r="Q97" s="125" t="e">
        <f>#REF!</f>
        <v>#REF!</v>
      </c>
      <c r="R97" s="126" t="e">
        <f t="shared" si="22"/>
        <v>#REF!</v>
      </c>
      <c r="S97" s="126" t="e">
        <f t="shared" si="23"/>
        <v>#REF!</v>
      </c>
      <c r="T97" s="127" t="e">
        <f t="shared" si="24"/>
        <v>#REF!</v>
      </c>
      <c r="U97" s="109">
        <f t="shared" si="30"/>
        <v>7</v>
      </c>
      <c r="V97" s="127" t="e">
        <f t="shared" si="25"/>
        <v>#REF!</v>
      </c>
      <c r="W97" s="127">
        <f t="shared" si="31"/>
        <v>8</v>
      </c>
      <c r="X97" s="127" t="e">
        <f t="shared" si="26"/>
        <v>#REF!</v>
      </c>
      <c r="Y97" s="109" t="e">
        <f t="shared" si="27"/>
        <v>#REF!</v>
      </c>
      <c r="Z97" s="109" t="e">
        <f t="shared" si="28"/>
        <v>#REF!</v>
      </c>
      <c r="AA97" s="109" t="e">
        <f t="shared" si="29"/>
        <v>#REF!</v>
      </c>
      <c r="AB97" s="128">
        <f t="shared" si="32"/>
        <v>2006</v>
      </c>
      <c r="AC97" s="129" t="e">
        <f t="shared" si="33"/>
        <v>#REF!</v>
      </c>
    </row>
    <row r="98" spans="1:29" s="89" customFormat="1" ht="36" customHeight="1" x14ac:dyDescent="0.15">
      <c r="A98" s="599">
        <v>61</v>
      </c>
      <c r="B98" s="98" t="s">
        <v>785</v>
      </c>
      <c r="C98" s="98" t="s">
        <v>141</v>
      </c>
      <c r="D98" s="106"/>
      <c r="E98" s="98" t="s">
        <v>89</v>
      </c>
      <c r="F98" s="98"/>
      <c r="G98" s="98" t="s">
        <v>106</v>
      </c>
      <c r="H98" s="106">
        <v>2006</v>
      </c>
      <c r="I98" s="316"/>
      <c r="J98" s="316"/>
      <c r="K98" s="316"/>
      <c r="L98" s="316"/>
      <c r="M98" s="316"/>
      <c r="N98" s="106" t="s">
        <v>25</v>
      </c>
      <c r="O98" s="188">
        <v>520000</v>
      </c>
      <c r="P98" s="582"/>
      <c r="Q98" s="125" t="e">
        <f>#REF!</f>
        <v>#REF!</v>
      </c>
      <c r="R98" s="126" t="e">
        <f t="shared" si="22"/>
        <v>#REF!</v>
      </c>
      <c r="S98" s="126" t="e">
        <f t="shared" si="23"/>
        <v>#REF!</v>
      </c>
      <c r="T98" s="127" t="e">
        <f t="shared" si="24"/>
        <v>#REF!</v>
      </c>
      <c r="U98" s="109">
        <f t="shared" si="30"/>
        <v>7</v>
      </c>
      <c r="V98" s="127" t="e">
        <f t="shared" si="25"/>
        <v>#REF!</v>
      </c>
      <c r="W98" s="127">
        <f t="shared" si="31"/>
        <v>8</v>
      </c>
      <c r="X98" s="127" t="e">
        <f t="shared" si="26"/>
        <v>#REF!</v>
      </c>
      <c r="Y98" s="109" t="e">
        <f t="shared" si="27"/>
        <v>#REF!</v>
      </c>
      <c r="Z98" s="109" t="e">
        <f t="shared" si="28"/>
        <v>#REF!</v>
      </c>
      <c r="AA98" s="109" t="e">
        <f t="shared" si="29"/>
        <v>#REF!</v>
      </c>
      <c r="AB98" s="128">
        <f t="shared" si="32"/>
        <v>2006</v>
      </c>
      <c r="AC98" s="129" t="e">
        <f t="shared" si="33"/>
        <v>#REF!</v>
      </c>
    </row>
    <row r="99" spans="1:29" s="89" customFormat="1" ht="36" customHeight="1" x14ac:dyDescent="0.15">
      <c r="A99" s="599">
        <v>62</v>
      </c>
      <c r="B99" s="98" t="s">
        <v>778</v>
      </c>
      <c r="C99" s="98" t="s">
        <v>135</v>
      </c>
      <c r="D99" s="106"/>
      <c r="E99" s="98" t="s">
        <v>71</v>
      </c>
      <c r="F99" s="98"/>
      <c r="G99" s="98" t="s">
        <v>106</v>
      </c>
      <c r="H99" s="106">
        <v>2006</v>
      </c>
      <c r="I99" s="316"/>
      <c r="J99" s="316"/>
      <c r="K99" s="316"/>
      <c r="L99" s="316"/>
      <c r="M99" s="316"/>
      <c r="N99" s="106" t="s">
        <v>25</v>
      </c>
      <c r="O99" s="188">
        <v>1837500</v>
      </c>
      <c r="P99" s="582"/>
      <c r="Q99" s="125" t="e">
        <f>#REF!</f>
        <v>#REF!</v>
      </c>
      <c r="R99" s="126" t="e">
        <f t="shared" si="22"/>
        <v>#REF!</v>
      </c>
      <c r="S99" s="126" t="e">
        <f t="shared" si="23"/>
        <v>#REF!</v>
      </c>
      <c r="T99" s="127" t="e">
        <f t="shared" si="24"/>
        <v>#REF!</v>
      </c>
      <c r="U99" s="109">
        <f t="shared" si="30"/>
        <v>7</v>
      </c>
      <c r="V99" s="127" t="e">
        <f t="shared" si="25"/>
        <v>#REF!</v>
      </c>
      <c r="W99" s="127">
        <f t="shared" si="31"/>
        <v>8</v>
      </c>
      <c r="X99" s="127" t="e">
        <f t="shared" si="26"/>
        <v>#REF!</v>
      </c>
      <c r="Y99" s="109" t="e">
        <f t="shared" si="27"/>
        <v>#REF!</v>
      </c>
      <c r="Z99" s="109" t="e">
        <f t="shared" si="28"/>
        <v>#REF!</v>
      </c>
      <c r="AA99" s="109" t="e">
        <f t="shared" si="29"/>
        <v>#REF!</v>
      </c>
      <c r="AB99" s="128">
        <f t="shared" si="32"/>
        <v>2006</v>
      </c>
      <c r="AC99" s="129" t="e">
        <f t="shared" si="33"/>
        <v>#REF!</v>
      </c>
    </row>
    <row r="100" spans="1:29" s="89" customFormat="1" ht="36" customHeight="1" x14ac:dyDescent="0.15">
      <c r="A100" s="599">
        <v>63</v>
      </c>
      <c r="B100" s="98" t="s">
        <v>794</v>
      </c>
      <c r="C100" s="98" t="s">
        <v>73</v>
      </c>
      <c r="D100" s="106"/>
      <c r="E100" s="98" t="s">
        <v>165</v>
      </c>
      <c r="F100" s="98"/>
      <c r="G100" s="98" t="s">
        <v>106</v>
      </c>
      <c r="H100" s="106">
        <v>2006</v>
      </c>
      <c r="I100" s="316"/>
      <c r="J100" s="316"/>
      <c r="K100" s="316"/>
      <c r="L100" s="316"/>
      <c r="M100" s="316"/>
      <c r="N100" s="106" t="s">
        <v>25</v>
      </c>
      <c r="O100" s="188">
        <v>600000</v>
      </c>
      <c r="P100" s="582"/>
      <c r="Q100" s="125" t="e">
        <f>#REF!</f>
        <v>#REF!</v>
      </c>
      <c r="R100" s="126" t="e">
        <f t="shared" si="22"/>
        <v>#REF!</v>
      </c>
      <c r="S100" s="126" t="e">
        <f t="shared" si="23"/>
        <v>#REF!</v>
      </c>
      <c r="T100" s="127" t="e">
        <f t="shared" si="24"/>
        <v>#REF!</v>
      </c>
      <c r="U100" s="109">
        <f t="shared" si="30"/>
        <v>7</v>
      </c>
      <c r="V100" s="127" t="e">
        <f t="shared" si="25"/>
        <v>#REF!</v>
      </c>
      <c r="W100" s="127">
        <f t="shared" si="31"/>
        <v>8</v>
      </c>
      <c r="X100" s="127" t="e">
        <f t="shared" si="26"/>
        <v>#REF!</v>
      </c>
      <c r="Y100" s="109" t="e">
        <f t="shared" si="27"/>
        <v>#REF!</v>
      </c>
      <c r="Z100" s="109" t="e">
        <f t="shared" si="28"/>
        <v>#REF!</v>
      </c>
      <c r="AA100" s="109" t="e">
        <f t="shared" si="29"/>
        <v>#REF!</v>
      </c>
      <c r="AB100" s="128">
        <f t="shared" si="32"/>
        <v>2006</v>
      </c>
      <c r="AC100" s="129" t="e">
        <f t="shared" si="33"/>
        <v>#REF!</v>
      </c>
    </row>
    <row r="101" spans="1:29" s="89" customFormat="1" ht="36" customHeight="1" x14ac:dyDescent="0.15">
      <c r="A101" s="599">
        <v>64</v>
      </c>
      <c r="B101" s="98" t="s">
        <v>773</v>
      </c>
      <c r="C101" s="98" t="s">
        <v>116</v>
      </c>
      <c r="D101" s="106"/>
      <c r="E101" s="98" t="s">
        <v>165</v>
      </c>
      <c r="F101" s="98"/>
      <c r="G101" s="98"/>
      <c r="H101" s="106">
        <v>2006</v>
      </c>
      <c r="I101" s="316"/>
      <c r="J101" s="316"/>
      <c r="K101" s="316"/>
      <c r="L101" s="316"/>
      <c r="M101" s="316"/>
      <c r="N101" s="106" t="s">
        <v>25</v>
      </c>
      <c r="O101" s="188">
        <v>6150000</v>
      </c>
      <c r="P101" s="582"/>
      <c r="Q101" s="125" t="e">
        <f>#REF!</f>
        <v>#REF!</v>
      </c>
      <c r="R101" s="126" t="e">
        <f t="shared" si="22"/>
        <v>#REF!</v>
      </c>
      <c r="S101" s="126" t="e">
        <f t="shared" si="23"/>
        <v>#REF!</v>
      </c>
      <c r="T101" s="127" t="e">
        <f t="shared" si="24"/>
        <v>#REF!</v>
      </c>
      <c r="U101" s="109">
        <f t="shared" si="30"/>
        <v>7</v>
      </c>
      <c r="V101" s="127" t="e">
        <f t="shared" si="25"/>
        <v>#REF!</v>
      </c>
      <c r="W101" s="127">
        <f t="shared" si="31"/>
        <v>8</v>
      </c>
      <c r="X101" s="127" t="e">
        <f t="shared" si="26"/>
        <v>#REF!</v>
      </c>
      <c r="Y101" s="109" t="e">
        <f t="shared" si="27"/>
        <v>#REF!</v>
      </c>
      <c r="Z101" s="109" t="e">
        <f t="shared" si="28"/>
        <v>#REF!</v>
      </c>
      <c r="AA101" s="109" t="e">
        <f t="shared" si="29"/>
        <v>#REF!</v>
      </c>
      <c r="AB101" s="128">
        <f t="shared" si="32"/>
        <v>2006</v>
      </c>
      <c r="AC101" s="129" t="e">
        <f t="shared" si="33"/>
        <v>#REF!</v>
      </c>
    </row>
    <row r="102" spans="1:29" s="89" customFormat="1" ht="36" customHeight="1" x14ac:dyDescent="0.15">
      <c r="A102" s="599">
        <v>65</v>
      </c>
      <c r="B102" s="98" t="s">
        <v>775</v>
      </c>
      <c r="C102" s="98" t="s">
        <v>91</v>
      </c>
      <c r="D102" s="106"/>
      <c r="E102" s="98" t="s">
        <v>149</v>
      </c>
      <c r="F102" s="98"/>
      <c r="G102" s="98" t="s">
        <v>180</v>
      </c>
      <c r="H102" s="106">
        <v>2006</v>
      </c>
      <c r="I102" s="316"/>
      <c r="J102" s="316"/>
      <c r="K102" s="316"/>
      <c r="L102" s="316"/>
      <c r="M102" s="316"/>
      <c r="N102" s="106" t="s">
        <v>25</v>
      </c>
      <c r="O102" s="188">
        <v>975000</v>
      </c>
      <c r="P102" s="582"/>
      <c r="Q102" s="125" t="e">
        <f>#REF!</f>
        <v>#REF!</v>
      </c>
      <c r="R102" s="126" t="e">
        <f t="shared" si="22"/>
        <v>#REF!</v>
      </c>
      <c r="S102" s="126" t="e">
        <f t="shared" si="23"/>
        <v>#REF!</v>
      </c>
      <c r="T102" s="127" t="e">
        <f t="shared" si="24"/>
        <v>#REF!</v>
      </c>
      <c r="U102" s="109">
        <f t="shared" si="30"/>
        <v>7</v>
      </c>
      <c r="V102" s="127" t="e">
        <f t="shared" si="25"/>
        <v>#REF!</v>
      </c>
      <c r="W102" s="127">
        <f t="shared" si="31"/>
        <v>8</v>
      </c>
      <c r="X102" s="127" t="e">
        <f t="shared" si="26"/>
        <v>#REF!</v>
      </c>
      <c r="Y102" s="109" t="e">
        <f t="shared" si="27"/>
        <v>#REF!</v>
      </c>
      <c r="Z102" s="109" t="e">
        <f t="shared" si="28"/>
        <v>#REF!</v>
      </c>
      <c r="AA102" s="109" t="e">
        <f t="shared" si="29"/>
        <v>#REF!</v>
      </c>
      <c r="AB102" s="128">
        <f t="shared" si="32"/>
        <v>2006</v>
      </c>
      <c r="AC102" s="129" t="e">
        <f t="shared" si="33"/>
        <v>#REF!</v>
      </c>
    </row>
    <row r="103" spans="1:29" s="89" customFormat="1" ht="36" customHeight="1" x14ac:dyDescent="0.15">
      <c r="A103" s="599">
        <v>66</v>
      </c>
      <c r="B103" s="98" t="s">
        <v>772</v>
      </c>
      <c r="C103" s="98" t="s">
        <v>87</v>
      </c>
      <c r="D103" s="106"/>
      <c r="E103" s="98" t="s">
        <v>89</v>
      </c>
      <c r="F103" s="98"/>
      <c r="G103" s="98" t="s">
        <v>83</v>
      </c>
      <c r="H103" s="106">
        <v>2006</v>
      </c>
      <c r="I103" s="316"/>
      <c r="J103" s="316"/>
      <c r="K103" s="316"/>
      <c r="L103" s="316"/>
      <c r="M103" s="316"/>
      <c r="N103" s="106" t="s">
        <v>25</v>
      </c>
      <c r="O103" s="188">
        <v>1300000</v>
      </c>
      <c r="P103" s="582"/>
      <c r="Q103" s="125" t="e">
        <f>#REF!</f>
        <v>#REF!</v>
      </c>
      <c r="R103" s="126" t="e">
        <f t="shared" si="22"/>
        <v>#REF!</v>
      </c>
      <c r="S103" s="126" t="e">
        <f t="shared" si="23"/>
        <v>#REF!</v>
      </c>
      <c r="T103" s="127" t="e">
        <f t="shared" si="24"/>
        <v>#REF!</v>
      </c>
      <c r="U103" s="109">
        <f t="shared" si="30"/>
        <v>7</v>
      </c>
      <c r="V103" s="127" t="e">
        <f t="shared" si="25"/>
        <v>#REF!</v>
      </c>
      <c r="W103" s="127">
        <f t="shared" si="31"/>
        <v>8</v>
      </c>
      <c r="X103" s="127" t="e">
        <f t="shared" si="26"/>
        <v>#REF!</v>
      </c>
      <c r="Y103" s="109" t="e">
        <f t="shared" si="27"/>
        <v>#REF!</v>
      </c>
      <c r="Z103" s="109" t="e">
        <f t="shared" si="28"/>
        <v>#REF!</v>
      </c>
      <c r="AA103" s="109" t="e">
        <f t="shared" si="29"/>
        <v>#REF!</v>
      </c>
      <c r="AB103" s="128">
        <f t="shared" si="32"/>
        <v>2006</v>
      </c>
      <c r="AC103" s="129" t="e">
        <f t="shared" si="33"/>
        <v>#REF!</v>
      </c>
    </row>
    <row r="104" spans="1:29" s="89" customFormat="1" ht="36" customHeight="1" x14ac:dyDescent="0.15">
      <c r="A104" s="599">
        <v>67</v>
      </c>
      <c r="B104" s="98" t="s">
        <v>775</v>
      </c>
      <c r="C104" s="98" t="s">
        <v>91</v>
      </c>
      <c r="D104" s="106"/>
      <c r="E104" s="98" t="s">
        <v>102</v>
      </c>
      <c r="F104" s="98"/>
      <c r="G104" s="98" t="s">
        <v>76</v>
      </c>
      <c r="H104" s="106">
        <v>2006</v>
      </c>
      <c r="I104" s="316"/>
      <c r="J104" s="316"/>
      <c r="K104" s="316"/>
      <c r="L104" s="316"/>
      <c r="M104" s="316"/>
      <c r="N104" s="106" t="s">
        <v>25</v>
      </c>
      <c r="O104" s="188">
        <v>975000</v>
      </c>
      <c r="P104" s="582"/>
      <c r="Q104" s="125" t="e">
        <f>#REF!</f>
        <v>#REF!</v>
      </c>
      <c r="R104" s="126" t="e">
        <f t="shared" si="22"/>
        <v>#REF!</v>
      </c>
      <c r="S104" s="126" t="e">
        <f t="shared" si="23"/>
        <v>#REF!</v>
      </c>
      <c r="T104" s="127" t="e">
        <f t="shared" si="24"/>
        <v>#REF!</v>
      </c>
      <c r="U104" s="109">
        <f t="shared" si="30"/>
        <v>7</v>
      </c>
      <c r="V104" s="127" t="e">
        <f t="shared" si="25"/>
        <v>#REF!</v>
      </c>
      <c r="W104" s="127">
        <f t="shared" si="31"/>
        <v>8</v>
      </c>
      <c r="X104" s="127" t="e">
        <f t="shared" si="26"/>
        <v>#REF!</v>
      </c>
      <c r="Y104" s="109" t="e">
        <f t="shared" si="27"/>
        <v>#REF!</v>
      </c>
      <c r="Z104" s="109" t="e">
        <f t="shared" si="28"/>
        <v>#REF!</v>
      </c>
      <c r="AA104" s="109" t="e">
        <f t="shared" si="29"/>
        <v>#REF!</v>
      </c>
      <c r="AB104" s="128">
        <f t="shared" si="32"/>
        <v>2006</v>
      </c>
      <c r="AC104" s="129" t="e">
        <f t="shared" si="33"/>
        <v>#REF!</v>
      </c>
    </row>
    <row r="105" spans="1:29" s="89" customFormat="1" ht="36" customHeight="1" x14ac:dyDescent="0.15">
      <c r="A105" s="599">
        <v>68</v>
      </c>
      <c r="B105" s="98" t="s">
        <v>771</v>
      </c>
      <c r="C105" s="98" t="s">
        <v>77</v>
      </c>
      <c r="D105" s="106"/>
      <c r="E105" s="98" t="s">
        <v>79</v>
      </c>
      <c r="F105" s="98"/>
      <c r="G105" s="98" t="s">
        <v>90</v>
      </c>
      <c r="H105" s="106">
        <v>2006</v>
      </c>
      <c r="I105" s="316"/>
      <c r="J105" s="316"/>
      <c r="K105" s="316"/>
      <c r="L105" s="316"/>
      <c r="M105" s="316"/>
      <c r="N105" s="106" t="s">
        <v>25</v>
      </c>
      <c r="O105" s="188">
        <v>2625000</v>
      </c>
      <c r="P105" s="582"/>
      <c r="Q105" s="125" t="e">
        <f>#REF!</f>
        <v>#REF!</v>
      </c>
      <c r="R105" s="126" t="e">
        <f t="shared" si="22"/>
        <v>#REF!</v>
      </c>
      <c r="S105" s="126" t="e">
        <f t="shared" si="23"/>
        <v>#REF!</v>
      </c>
      <c r="T105" s="127" t="e">
        <f t="shared" si="24"/>
        <v>#REF!</v>
      </c>
      <c r="U105" s="109">
        <f t="shared" si="30"/>
        <v>7</v>
      </c>
      <c r="V105" s="127" t="e">
        <f t="shared" si="25"/>
        <v>#REF!</v>
      </c>
      <c r="W105" s="127">
        <f t="shared" si="31"/>
        <v>8</v>
      </c>
      <c r="X105" s="127" t="e">
        <f t="shared" si="26"/>
        <v>#REF!</v>
      </c>
      <c r="Y105" s="109" t="e">
        <f t="shared" si="27"/>
        <v>#REF!</v>
      </c>
      <c r="Z105" s="109" t="e">
        <f t="shared" si="28"/>
        <v>#REF!</v>
      </c>
      <c r="AA105" s="109" t="e">
        <f t="shared" si="29"/>
        <v>#REF!</v>
      </c>
      <c r="AB105" s="128">
        <f t="shared" si="32"/>
        <v>2006</v>
      </c>
      <c r="AC105" s="129" t="e">
        <f t="shared" si="33"/>
        <v>#REF!</v>
      </c>
    </row>
    <row r="106" spans="1:29" s="89" customFormat="1" ht="36" customHeight="1" x14ac:dyDescent="0.15">
      <c r="A106" s="599">
        <v>69</v>
      </c>
      <c r="B106" s="98" t="s">
        <v>775</v>
      </c>
      <c r="C106" s="98" t="s">
        <v>91</v>
      </c>
      <c r="D106" s="106"/>
      <c r="E106" s="98" t="s">
        <v>102</v>
      </c>
      <c r="F106" s="98"/>
      <c r="G106" s="98" t="s">
        <v>178</v>
      </c>
      <c r="H106" s="106">
        <v>2006</v>
      </c>
      <c r="I106" s="316"/>
      <c r="J106" s="316"/>
      <c r="K106" s="316"/>
      <c r="L106" s="316"/>
      <c r="M106" s="316"/>
      <c r="N106" s="106" t="s">
        <v>25</v>
      </c>
      <c r="O106" s="188">
        <v>1040000</v>
      </c>
      <c r="P106" s="582"/>
      <c r="Q106" s="125" t="e">
        <f>#REF!</f>
        <v>#REF!</v>
      </c>
      <c r="R106" s="126" t="e">
        <f t="shared" si="22"/>
        <v>#REF!</v>
      </c>
      <c r="S106" s="126" t="e">
        <f t="shared" si="23"/>
        <v>#REF!</v>
      </c>
      <c r="T106" s="127" t="e">
        <f t="shared" si="24"/>
        <v>#REF!</v>
      </c>
      <c r="U106" s="109">
        <f t="shared" si="30"/>
        <v>7</v>
      </c>
      <c r="V106" s="127" t="e">
        <f t="shared" si="25"/>
        <v>#REF!</v>
      </c>
      <c r="W106" s="127">
        <f t="shared" si="31"/>
        <v>8</v>
      </c>
      <c r="X106" s="127" t="e">
        <f t="shared" si="26"/>
        <v>#REF!</v>
      </c>
      <c r="Y106" s="109" t="e">
        <f t="shared" si="27"/>
        <v>#REF!</v>
      </c>
      <c r="Z106" s="109" t="e">
        <f t="shared" si="28"/>
        <v>#REF!</v>
      </c>
      <c r="AA106" s="109" t="e">
        <f t="shared" si="29"/>
        <v>#REF!</v>
      </c>
      <c r="AB106" s="128">
        <f t="shared" si="32"/>
        <v>2006</v>
      </c>
      <c r="AC106" s="129" t="e">
        <f t="shared" si="33"/>
        <v>#REF!</v>
      </c>
    </row>
    <row r="107" spans="1:29" s="89" customFormat="1" ht="36" customHeight="1" x14ac:dyDescent="0.15">
      <c r="A107" s="599">
        <v>70</v>
      </c>
      <c r="B107" s="98" t="s">
        <v>771</v>
      </c>
      <c r="C107" s="98" t="s">
        <v>77</v>
      </c>
      <c r="D107" s="106"/>
      <c r="E107" s="98" t="s">
        <v>79</v>
      </c>
      <c r="F107" s="98"/>
      <c r="G107" s="98" t="s">
        <v>130</v>
      </c>
      <c r="H107" s="106">
        <v>2006</v>
      </c>
      <c r="I107" s="316"/>
      <c r="J107" s="316"/>
      <c r="K107" s="316"/>
      <c r="L107" s="316"/>
      <c r="M107" s="316"/>
      <c r="N107" s="106" t="s">
        <v>25</v>
      </c>
      <c r="O107" s="188">
        <v>2625000</v>
      </c>
      <c r="P107" s="582"/>
      <c r="Q107" s="125" t="e">
        <f>#REF!</f>
        <v>#REF!</v>
      </c>
      <c r="R107" s="126" t="e">
        <f t="shared" si="22"/>
        <v>#REF!</v>
      </c>
      <c r="S107" s="126" t="e">
        <f t="shared" si="23"/>
        <v>#REF!</v>
      </c>
      <c r="T107" s="127" t="e">
        <f t="shared" si="24"/>
        <v>#REF!</v>
      </c>
      <c r="U107" s="109">
        <f t="shared" si="30"/>
        <v>7</v>
      </c>
      <c r="V107" s="127" t="e">
        <f t="shared" si="25"/>
        <v>#REF!</v>
      </c>
      <c r="W107" s="127">
        <f t="shared" si="31"/>
        <v>8</v>
      </c>
      <c r="X107" s="127" t="e">
        <f t="shared" si="26"/>
        <v>#REF!</v>
      </c>
      <c r="Y107" s="109" t="e">
        <f t="shared" si="27"/>
        <v>#REF!</v>
      </c>
      <c r="Z107" s="109" t="e">
        <f t="shared" si="28"/>
        <v>#REF!</v>
      </c>
      <c r="AA107" s="109" t="e">
        <f t="shared" si="29"/>
        <v>#REF!</v>
      </c>
      <c r="AB107" s="128">
        <f t="shared" si="32"/>
        <v>2006</v>
      </c>
      <c r="AC107" s="129" t="e">
        <f t="shared" si="33"/>
        <v>#REF!</v>
      </c>
    </row>
    <row r="108" spans="1:29" s="89" customFormat="1" ht="36" customHeight="1" x14ac:dyDescent="0.15">
      <c r="A108" s="599">
        <v>71</v>
      </c>
      <c r="B108" s="98" t="s">
        <v>778</v>
      </c>
      <c r="C108" s="98" t="s">
        <v>135</v>
      </c>
      <c r="D108" s="106"/>
      <c r="E108" s="98" t="s">
        <v>71</v>
      </c>
      <c r="F108" s="98"/>
      <c r="G108" s="98" t="s">
        <v>103</v>
      </c>
      <c r="H108" s="106">
        <v>2006</v>
      </c>
      <c r="I108" s="316"/>
      <c r="J108" s="316"/>
      <c r="K108" s="316"/>
      <c r="L108" s="316"/>
      <c r="M108" s="316"/>
      <c r="N108" s="106" t="s">
        <v>25</v>
      </c>
      <c r="O108" s="188">
        <v>682500</v>
      </c>
      <c r="P108" s="582"/>
      <c r="Q108" s="125" t="e">
        <f>#REF!</f>
        <v>#REF!</v>
      </c>
      <c r="R108" s="126" t="e">
        <f t="shared" si="22"/>
        <v>#REF!</v>
      </c>
      <c r="S108" s="126" t="e">
        <f t="shared" si="23"/>
        <v>#REF!</v>
      </c>
      <c r="T108" s="127" t="e">
        <f t="shared" si="24"/>
        <v>#REF!</v>
      </c>
      <c r="U108" s="109">
        <f t="shared" si="30"/>
        <v>7</v>
      </c>
      <c r="V108" s="127" t="e">
        <f t="shared" si="25"/>
        <v>#REF!</v>
      </c>
      <c r="W108" s="127">
        <f t="shared" si="31"/>
        <v>8</v>
      </c>
      <c r="X108" s="127" t="e">
        <f t="shared" si="26"/>
        <v>#REF!</v>
      </c>
      <c r="Y108" s="109" t="e">
        <f t="shared" si="27"/>
        <v>#REF!</v>
      </c>
      <c r="Z108" s="109" t="e">
        <f t="shared" si="28"/>
        <v>#REF!</v>
      </c>
      <c r="AA108" s="109" t="e">
        <f t="shared" si="29"/>
        <v>#REF!</v>
      </c>
      <c r="AB108" s="128">
        <f t="shared" si="32"/>
        <v>2006</v>
      </c>
      <c r="AC108" s="129" t="e">
        <f t="shared" si="33"/>
        <v>#REF!</v>
      </c>
    </row>
    <row r="109" spans="1:29" s="89" customFormat="1" ht="36" customHeight="1" x14ac:dyDescent="0.15">
      <c r="A109" s="599">
        <v>72</v>
      </c>
      <c r="B109" s="98" t="s">
        <v>772</v>
      </c>
      <c r="C109" s="98" t="s">
        <v>87</v>
      </c>
      <c r="D109" s="106"/>
      <c r="E109" s="98" t="s">
        <v>89</v>
      </c>
      <c r="F109" s="98"/>
      <c r="G109" s="98" t="s">
        <v>106</v>
      </c>
      <c r="H109" s="106">
        <v>2006</v>
      </c>
      <c r="I109" s="316"/>
      <c r="J109" s="316"/>
      <c r="K109" s="316"/>
      <c r="L109" s="316"/>
      <c r="M109" s="316"/>
      <c r="N109" s="106" t="s">
        <v>25</v>
      </c>
      <c r="O109" s="188">
        <v>825000</v>
      </c>
      <c r="P109" s="582"/>
      <c r="Q109" s="125" t="e">
        <f>#REF!</f>
        <v>#REF!</v>
      </c>
      <c r="R109" s="126" t="e">
        <f t="shared" si="22"/>
        <v>#REF!</v>
      </c>
      <c r="S109" s="126" t="e">
        <f t="shared" si="23"/>
        <v>#REF!</v>
      </c>
      <c r="T109" s="127" t="e">
        <f t="shared" si="24"/>
        <v>#REF!</v>
      </c>
      <c r="U109" s="109">
        <f t="shared" si="30"/>
        <v>7</v>
      </c>
      <c r="V109" s="127" t="e">
        <f t="shared" si="25"/>
        <v>#REF!</v>
      </c>
      <c r="W109" s="127">
        <f t="shared" si="31"/>
        <v>8</v>
      </c>
      <c r="X109" s="127" t="e">
        <f t="shared" si="26"/>
        <v>#REF!</v>
      </c>
      <c r="Y109" s="109" t="e">
        <f t="shared" si="27"/>
        <v>#REF!</v>
      </c>
      <c r="Z109" s="109" t="e">
        <f t="shared" si="28"/>
        <v>#REF!</v>
      </c>
      <c r="AA109" s="109" t="e">
        <f t="shared" si="29"/>
        <v>#REF!</v>
      </c>
      <c r="AB109" s="128">
        <f t="shared" si="32"/>
        <v>2006</v>
      </c>
      <c r="AC109" s="129" t="e">
        <f t="shared" si="33"/>
        <v>#REF!</v>
      </c>
    </row>
    <row r="110" spans="1:29" s="89" customFormat="1" ht="36" customHeight="1" x14ac:dyDescent="0.15">
      <c r="A110" s="599">
        <v>73</v>
      </c>
      <c r="B110" s="98" t="s">
        <v>783</v>
      </c>
      <c r="C110" s="98" t="s">
        <v>138</v>
      </c>
      <c r="D110" s="106"/>
      <c r="E110" s="98" t="s">
        <v>89</v>
      </c>
      <c r="F110" s="98"/>
      <c r="G110" s="98" t="s">
        <v>182</v>
      </c>
      <c r="H110" s="106">
        <v>2006</v>
      </c>
      <c r="I110" s="316"/>
      <c r="J110" s="316"/>
      <c r="K110" s="316"/>
      <c r="L110" s="316"/>
      <c r="M110" s="316"/>
      <c r="N110" s="106" t="s">
        <v>25</v>
      </c>
      <c r="O110" s="188">
        <v>2625000</v>
      </c>
      <c r="P110" s="582"/>
      <c r="Q110" s="125" t="e">
        <f>#REF!</f>
        <v>#REF!</v>
      </c>
      <c r="R110" s="126" t="e">
        <f t="shared" ref="R110:R161" si="34">VLOOKUP(Q110,kelompok,2,0)</f>
        <v>#REF!</v>
      </c>
      <c r="S110" s="126" t="e">
        <f t="shared" ref="S110:S161" si="35">VLOOKUP(Q110,MASAMANFAAT,4,0)</f>
        <v>#REF!</v>
      </c>
      <c r="T110" s="127" t="e">
        <f t="shared" si="24"/>
        <v>#REF!</v>
      </c>
      <c r="U110" s="109">
        <f t="shared" si="30"/>
        <v>7</v>
      </c>
      <c r="V110" s="127" t="e">
        <f t="shared" si="25"/>
        <v>#REF!</v>
      </c>
      <c r="W110" s="127">
        <f t="shared" si="31"/>
        <v>8</v>
      </c>
      <c r="X110" s="127" t="e">
        <f t="shared" si="26"/>
        <v>#REF!</v>
      </c>
      <c r="Y110" s="109" t="e">
        <f t="shared" si="27"/>
        <v>#REF!</v>
      </c>
      <c r="Z110" s="109" t="e">
        <f t="shared" si="28"/>
        <v>#REF!</v>
      </c>
      <c r="AA110" s="109" t="e">
        <f t="shared" si="29"/>
        <v>#REF!</v>
      </c>
      <c r="AB110" s="128">
        <f t="shared" si="32"/>
        <v>2006</v>
      </c>
      <c r="AC110" s="129" t="e">
        <f t="shared" si="33"/>
        <v>#REF!</v>
      </c>
    </row>
    <row r="111" spans="1:29" s="89" customFormat="1" ht="36" customHeight="1" x14ac:dyDescent="0.15">
      <c r="A111" s="599">
        <v>74</v>
      </c>
      <c r="B111" s="98" t="s">
        <v>771</v>
      </c>
      <c r="C111" s="98" t="s">
        <v>77</v>
      </c>
      <c r="D111" s="106"/>
      <c r="E111" s="98" t="s">
        <v>79</v>
      </c>
      <c r="F111" s="98"/>
      <c r="G111" s="98" t="s">
        <v>90</v>
      </c>
      <c r="H111" s="106">
        <v>2006</v>
      </c>
      <c r="I111" s="316"/>
      <c r="J111" s="316"/>
      <c r="K111" s="316"/>
      <c r="L111" s="316"/>
      <c r="M111" s="316"/>
      <c r="N111" s="106" t="s">
        <v>25</v>
      </c>
      <c r="O111" s="188">
        <v>2625000</v>
      </c>
      <c r="P111" s="582"/>
      <c r="Q111" s="125" t="e">
        <f>#REF!</f>
        <v>#REF!</v>
      </c>
      <c r="R111" s="126" t="e">
        <f t="shared" si="34"/>
        <v>#REF!</v>
      </c>
      <c r="S111" s="126" t="e">
        <f t="shared" si="35"/>
        <v>#REF!</v>
      </c>
      <c r="T111" s="127" t="e">
        <f t="shared" ref="T111:T162" si="36">(O111-10)/S111</f>
        <v>#REF!</v>
      </c>
      <c r="U111" s="109">
        <f t="shared" si="30"/>
        <v>7</v>
      </c>
      <c r="V111" s="127" t="e">
        <f t="shared" ref="V111:V162" si="37">IF(U111&gt;S111,O111-10,T111*U111)</f>
        <v>#REF!</v>
      </c>
      <c r="W111" s="127">
        <f t="shared" si="31"/>
        <v>8</v>
      </c>
      <c r="X111" s="127" t="e">
        <f t="shared" ref="X111:X162" si="38">IF(O111-10=V111,0,T111)</f>
        <v>#REF!</v>
      </c>
      <c r="Y111" s="109" t="e">
        <f t="shared" ref="Y111:Y162" si="39">IF(O111-10=V111+X111,0,T111)</f>
        <v>#REF!</v>
      </c>
      <c r="Z111" s="109" t="e">
        <f t="shared" ref="Z111:Z162" si="40">IF(O111-10=V111+X111,0,T111)</f>
        <v>#REF!</v>
      </c>
      <c r="AA111" s="109" t="e">
        <f t="shared" si="29"/>
        <v>#REF!</v>
      </c>
      <c r="AB111" s="128">
        <f t="shared" si="32"/>
        <v>2006</v>
      </c>
      <c r="AC111" s="129" t="e">
        <f t="shared" si="33"/>
        <v>#REF!</v>
      </c>
    </row>
    <row r="112" spans="1:29" s="89" customFormat="1" ht="36" customHeight="1" x14ac:dyDescent="0.15">
      <c r="A112" s="599">
        <v>75</v>
      </c>
      <c r="B112" s="98" t="s">
        <v>794</v>
      </c>
      <c r="C112" s="98" t="s">
        <v>73</v>
      </c>
      <c r="D112" s="106"/>
      <c r="E112" s="98" t="s">
        <v>183</v>
      </c>
      <c r="F112" s="98"/>
      <c r="G112" s="98" t="s">
        <v>76</v>
      </c>
      <c r="H112" s="106">
        <v>2006</v>
      </c>
      <c r="I112" s="316"/>
      <c r="J112" s="316"/>
      <c r="K112" s="316"/>
      <c r="L112" s="316"/>
      <c r="M112" s="316"/>
      <c r="N112" s="106" t="s">
        <v>25</v>
      </c>
      <c r="O112" s="188">
        <v>750000</v>
      </c>
      <c r="P112" s="582"/>
      <c r="Q112" s="125" t="e">
        <f>#REF!</f>
        <v>#REF!</v>
      </c>
      <c r="R112" s="126" t="e">
        <f t="shared" si="34"/>
        <v>#REF!</v>
      </c>
      <c r="S112" s="126" t="e">
        <f t="shared" si="35"/>
        <v>#REF!</v>
      </c>
      <c r="T112" s="127" t="e">
        <f t="shared" si="36"/>
        <v>#REF!</v>
      </c>
      <c r="U112" s="109">
        <f t="shared" si="30"/>
        <v>7</v>
      </c>
      <c r="V112" s="127" t="e">
        <f t="shared" si="37"/>
        <v>#REF!</v>
      </c>
      <c r="W112" s="127">
        <f t="shared" si="31"/>
        <v>8</v>
      </c>
      <c r="X112" s="127" t="e">
        <f t="shared" si="38"/>
        <v>#REF!</v>
      </c>
      <c r="Y112" s="109" t="e">
        <f t="shared" si="39"/>
        <v>#REF!</v>
      </c>
      <c r="Z112" s="109" t="e">
        <f t="shared" si="40"/>
        <v>#REF!</v>
      </c>
      <c r="AA112" s="109" t="e">
        <f t="shared" si="29"/>
        <v>#REF!</v>
      </c>
      <c r="AB112" s="128">
        <f t="shared" si="32"/>
        <v>2006</v>
      </c>
      <c r="AC112" s="129" t="e">
        <f t="shared" si="33"/>
        <v>#REF!</v>
      </c>
    </row>
    <row r="113" spans="1:29" s="89" customFormat="1" ht="36" customHeight="1" x14ac:dyDescent="0.15">
      <c r="A113" s="599">
        <v>76</v>
      </c>
      <c r="B113" s="98" t="s">
        <v>773</v>
      </c>
      <c r="C113" s="98" t="s">
        <v>116</v>
      </c>
      <c r="D113" s="106"/>
      <c r="E113" s="98" t="s">
        <v>183</v>
      </c>
      <c r="F113" s="98"/>
      <c r="G113" s="98" t="s">
        <v>115</v>
      </c>
      <c r="H113" s="106">
        <v>2006</v>
      </c>
      <c r="I113" s="316"/>
      <c r="J113" s="316"/>
      <c r="K113" s="316"/>
      <c r="L113" s="316"/>
      <c r="M113" s="316"/>
      <c r="N113" s="106" t="s">
        <v>25</v>
      </c>
      <c r="O113" s="188">
        <v>7350000</v>
      </c>
      <c r="P113" s="582"/>
      <c r="Q113" s="125" t="e">
        <f>#REF!</f>
        <v>#REF!</v>
      </c>
      <c r="R113" s="126" t="e">
        <f t="shared" si="34"/>
        <v>#REF!</v>
      </c>
      <c r="S113" s="126" t="e">
        <f t="shared" si="35"/>
        <v>#REF!</v>
      </c>
      <c r="T113" s="127" t="e">
        <f t="shared" si="36"/>
        <v>#REF!</v>
      </c>
      <c r="U113" s="109">
        <f t="shared" si="30"/>
        <v>7</v>
      </c>
      <c r="V113" s="127" t="e">
        <f t="shared" si="37"/>
        <v>#REF!</v>
      </c>
      <c r="W113" s="127">
        <f t="shared" si="31"/>
        <v>8</v>
      </c>
      <c r="X113" s="127" t="e">
        <f t="shared" si="38"/>
        <v>#REF!</v>
      </c>
      <c r="Y113" s="109" t="e">
        <f t="shared" si="39"/>
        <v>#REF!</v>
      </c>
      <c r="Z113" s="109" t="e">
        <f t="shared" si="40"/>
        <v>#REF!</v>
      </c>
      <c r="AA113" s="109" t="e">
        <f t="shared" si="29"/>
        <v>#REF!</v>
      </c>
      <c r="AB113" s="128">
        <f t="shared" si="32"/>
        <v>2006</v>
      </c>
      <c r="AC113" s="129" t="e">
        <f t="shared" si="33"/>
        <v>#REF!</v>
      </c>
    </row>
    <row r="114" spans="1:29" s="89" customFormat="1" ht="36" customHeight="1" x14ac:dyDescent="0.15">
      <c r="A114" s="599">
        <v>77</v>
      </c>
      <c r="B114" s="98" t="s">
        <v>863</v>
      </c>
      <c r="C114" s="98" t="s">
        <v>184</v>
      </c>
      <c r="D114" s="106"/>
      <c r="E114" s="98" t="s">
        <v>186</v>
      </c>
      <c r="F114" s="98"/>
      <c r="G114" s="98" t="s">
        <v>103</v>
      </c>
      <c r="H114" s="106">
        <v>2006</v>
      </c>
      <c r="I114" s="316"/>
      <c r="J114" s="316"/>
      <c r="K114" s="316"/>
      <c r="L114" s="316"/>
      <c r="M114" s="316"/>
      <c r="N114" s="106" t="s">
        <v>25</v>
      </c>
      <c r="O114" s="188">
        <v>875000</v>
      </c>
      <c r="P114" s="582"/>
      <c r="Q114" s="125" t="e">
        <f>#REF!</f>
        <v>#REF!</v>
      </c>
      <c r="R114" s="126" t="e">
        <f t="shared" si="34"/>
        <v>#REF!</v>
      </c>
      <c r="S114" s="126" t="e">
        <f t="shared" si="35"/>
        <v>#REF!</v>
      </c>
      <c r="T114" s="127" t="e">
        <f t="shared" si="36"/>
        <v>#REF!</v>
      </c>
      <c r="U114" s="109">
        <f t="shared" si="30"/>
        <v>7</v>
      </c>
      <c r="V114" s="127" t="e">
        <f t="shared" si="37"/>
        <v>#REF!</v>
      </c>
      <c r="W114" s="127">
        <f t="shared" si="31"/>
        <v>8</v>
      </c>
      <c r="X114" s="127" t="e">
        <f t="shared" si="38"/>
        <v>#REF!</v>
      </c>
      <c r="Y114" s="109" t="e">
        <f t="shared" si="39"/>
        <v>#REF!</v>
      </c>
      <c r="Z114" s="109" t="e">
        <f t="shared" si="40"/>
        <v>#REF!</v>
      </c>
      <c r="AA114" s="109" t="e">
        <f t="shared" si="29"/>
        <v>#REF!</v>
      </c>
      <c r="AB114" s="128">
        <f t="shared" si="32"/>
        <v>2006</v>
      </c>
      <c r="AC114" s="129" t="e">
        <f t="shared" si="33"/>
        <v>#REF!</v>
      </c>
    </row>
    <row r="115" spans="1:29" s="89" customFormat="1" ht="36" customHeight="1" x14ac:dyDescent="0.15">
      <c r="A115" s="599">
        <v>78</v>
      </c>
      <c r="B115" s="98" t="s">
        <v>785</v>
      </c>
      <c r="C115" s="98" t="s">
        <v>141</v>
      </c>
      <c r="D115" s="106"/>
      <c r="E115" s="98" t="s">
        <v>137</v>
      </c>
      <c r="F115" s="98"/>
      <c r="G115" s="98" t="s">
        <v>127</v>
      </c>
      <c r="H115" s="106">
        <v>2006</v>
      </c>
      <c r="I115" s="316"/>
      <c r="J115" s="316"/>
      <c r="K115" s="316"/>
      <c r="L115" s="316"/>
      <c r="M115" s="316"/>
      <c r="N115" s="106" t="s">
        <v>25</v>
      </c>
      <c r="O115" s="188">
        <v>900000</v>
      </c>
      <c r="P115" s="582"/>
      <c r="Q115" s="125" t="e">
        <f>#REF!</f>
        <v>#REF!</v>
      </c>
      <c r="R115" s="126" t="e">
        <f t="shared" si="34"/>
        <v>#REF!</v>
      </c>
      <c r="S115" s="126" t="e">
        <f t="shared" si="35"/>
        <v>#REF!</v>
      </c>
      <c r="T115" s="127" t="e">
        <f t="shared" si="36"/>
        <v>#REF!</v>
      </c>
      <c r="U115" s="109">
        <f t="shared" si="30"/>
        <v>7</v>
      </c>
      <c r="V115" s="127" t="e">
        <f t="shared" si="37"/>
        <v>#REF!</v>
      </c>
      <c r="W115" s="127">
        <f t="shared" si="31"/>
        <v>8</v>
      </c>
      <c r="X115" s="127" t="e">
        <f t="shared" si="38"/>
        <v>#REF!</v>
      </c>
      <c r="Y115" s="109" t="e">
        <f t="shared" si="39"/>
        <v>#REF!</v>
      </c>
      <c r="Z115" s="109" t="e">
        <f t="shared" si="40"/>
        <v>#REF!</v>
      </c>
      <c r="AA115" s="109" t="e">
        <f t="shared" si="29"/>
        <v>#REF!</v>
      </c>
      <c r="AB115" s="128">
        <f t="shared" si="32"/>
        <v>2006</v>
      </c>
      <c r="AC115" s="129" t="e">
        <f t="shared" si="33"/>
        <v>#REF!</v>
      </c>
    </row>
    <row r="116" spans="1:29" s="89" customFormat="1" ht="36" customHeight="1" x14ac:dyDescent="0.15">
      <c r="A116" s="599">
        <v>79</v>
      </c>
      <c r="B116" s="98" t="s">
        <v>783</v>
      </c>
      <c r="C116" s="98" t="s">
        <v>138</v>
      </c>
      <c r="D116" s="106"/>
      <c r="E116" s="98" t="s">
        <v>89</v>
      </c>
      <c r="F116" s="98"/>
      <c r="G116" s="98" t="s">
        <v>130</v>
      </c>
      <c r="H116" s="106">
        <v>2006</v>
      </c>
      <c r="I116" s="316"/>
      <c r="J116" s="316"/>
      <c r="K116" s="316"/>
      <c r="L116" s="316"/>
      <c r="M116" s="316"/>
      <c r="N116" s="106" t="s">
        <v>25</v>
      </c>
      <c r="O116" s="188">
        <v>9000000</v>
      </c>
      <c r="P116" s="582"/>
      <c r="Q116" s="125" t="e">
        <f>#REF!</f>
        <v>#REF!</v>
      </c>
      <c r="R116" s="126" t="e">
        <f t="shared" si="34"/>
        <v>#REF!</v>
      </c>
      <c r="S116" s="126" t="e">
        <f t="shared" si="35"/>
        <v>#REF!</v>
      </c>
      <c r="T116" s="127" t="e">
        <f t="shared" si="36"/>
        <v>#REF!</v>
      </c>
      <c r="U116" s="109">
        <f t="shared" si="30"/>
        <v>7</v>
      </c>
      <c r="V116" s="127" t="e">
        <f t="shared" si="37"/>
        <v>#REF!</v>
      </c>
      <c r="W116" s="127">
        <f t="shared" si="31"/>
        <v>8</v>
      </c>
      <c r="X116" s="127" t="e">
        <f t="shared" si="38"/>
        <v>#REF!</v>
      </c>
      <c r="Y116" s="109" t="e">
        <f t="shared" si="39"/>
        <v>#REF!</v>
      </c>
      <c r="Z116" s="109" t="e">
        <f t="shared" si="40"/>
        <v>#REF!</v>
      </c>
      <c r="AA116" s="109" t="e">
        <f t="shared" si="29"/>
        <v>#REF!</v>
      </c>
      <c r="AB116" s="128">
        <f t="shared" si="32"/>
        <v>2006</v>
      </c>
      <c r="AC116" s="129" t="e">
        <f t="shared" si="33"/>
        <v>#REF!</v>
      </c>
    </row>
    <row r="117" spans="1:29" s="89" customFormat="1" ht="36" customHeight="1" x14ac:dyDescent="0.15">
      <c r="A117" s="599">
        <v>80</v>
      </c>
      <c r="B117" s="98" t="s">
        <v>863</v>
      </c>
      <c r="C117" s="98" t="s">
        <v>184</v>
      </c>
      <c r="D117" s="106"/>
      <c r="E117" s="98" t="s">
        <v>186</v>
      </c>
      <c r="F117" s="98"/>
      <c r="G117" s="98" t="s">
        <v>76</v>
      </c>
      <c r="H117" s="106">
        <v>2006</v>
      </c>
      <c r="I117" s="316"/>
      <c r="J117" s="316"/>
      <c r="K117" s="316"/>
      <c r="L117" s="316"/>
      <c r="M117" s="316"/>
      <c r="N117" s="106" t="s">
        <v>25</v>
      </c>
      <c r="O117" s="188">
        <v>937500</v>
      </c>
      <c r="P117" s="582"/>
      <c r="Q117" s="125" t="e">
        <f>#REF!</f>
        <v>#REF!</v>
      </c>
      <c r="R117" s="126" t="e">
        <f t="shared" si="34"/>
        <v>#REF!</v>
      </c>
      <c r="S117" s="126" t="e">
        <f t="shared" si="35"/>
        <v>#REF!</v>
      </c>
      <c r="T117" s="127" t="e">
        <f t="shared" si="36"/>
        <v>#REF!</v>
      </c>
      <c r="U117" s="109">
        <f t="shared" si="30"/>
        <v>7</v>
      </c>
      <c r="V117" s="127" t="e">
        <f t="shared" si="37"/>
        <v>#REF!</v>
      </c>
      <c r="W117" s="127">
        <f t="shared" si="31"/>
        <v>8</v>
      </c>
      <c r="X117" s="127" t="e">
        <f t="shared" si="38"/>
        <v>#REF!</v>
      </c>
      <c r="Y117" s="109" t="e">
        <f t="shared" si="39"/>
        <v>#REF!</v>
      </c>
      <c r="Z117" s="109" t="e">
        <f t="shared" si="40"/>
        <v>#REF!</v>
      </c>
      <c r="AA117" s="109" t="e">
        <f t="shared" si="29"/>
        <v>#REF!</v>
      </c>
      <c r="AB117" s="128">
        <f t="shared" si="32"/>
        <v>2006</v>
      </c>
      <c r="AC117" s="129" t="e">
        <f t="shared" si="33"/>
        <v>#REF!</v>
      </c>
    </row>
    <row r="118" spans="1:29" s="89" customFormat="1" ht="36" customHeight="1" x14ac:dyDescent="0.15">
      <c r="A118" s="599">
        <v>81</v>
      </c>
      <c r="B118" s="98" t="s">
        <v>775</v>
      </c>
      <c r="C118" s="98" t="s">
        <v>91</v>
      </c>
      <c r="D118" s="106"/>
      <c r="E118" s="98" t="s">
        <v>102</v>
      </c>
      <c r="F118" s="98"/>
      <c r="G118" s="98" t="s">
        <v>90</v>
      </c>
      <c r="H118" s="106">
        <v>2006</v>
      </c>
      <c r="I118" s="316"/>
      <c r="J118" s="316"/>
      <c r="K118" s="316"/>
      <c r="L118" s="316"/>
      <c r="M118" s="316"/>
      <c r="N118" s="106" t="s">
        <v>25</v>
      </c>
      <c r="O118" s="188">
        <v>1040000</v>
      </c>
      <c r="P118" s="582"/>
      <c r="Q118" s="125" t="e">
        <f>#REF!</f>
        <v>#REF!</v>
      </c>
      <c r="R118" s="126" t="e">
        <f t="shared" si="34"/>
        <v>#REF!</v>
      </c>
      <c r="S118" s="126" t="e">
        <f t="shared" si="35"/>
        <v>#REF!</v>
      </c>
      <c r="T118" s="127" t="e">
        <f t="shared" si="36"/>
        <v>#REF!</v>
      </c>
      <c r="U118" s="109">
        <f t="shared" si="30"/>
        <v>7</v>
      </c>
      <c r="V118" s="127" t="e">
        <f t="shared" si="37"/>
        <v>#REF!</v>
      </c>
      <c r="W118" s="127">
        <f t="shared" si="31"/>
        <v>8</v>
      </c>
      <c r="X118" s="127" t="e">
        <f t="shared" si="38"/>
        <v>#REF!</v>
      </c>
      <c r="Y118" s="109" t="e">
        <f t="shared" si="39"/>
        <v>#REF!</v>
      </c>
      <c r="Z118" s="109" t="e">
        <f t="shared" si="40"/>
        <v>#REF!</v>
      </c>
      <c r="AA118" s="109" t="e">
        <f t="shared" ref="AA118:AA169" si="41">IF(O118-10=V118+X118+Y118+Z118,0,T118)</f>
        <v>#REF!</v>
      </c>
      <c r="AB118" s="128">
        <f t="shared" si="32"/>
        <v>2006</v>
      </c>
      <c r="AC118" s="129" t="e">
        <f t="shared" si="33"/>
        <v>#REF!</v>
      </c>
    </row>
    <row r="119" spans="1:29" s="89" customFormat="1" ht="36" customHeight="1" x14ac:dyDescent="0.15">
      <c r="A119" s="599">
        <v>82</v>
      </c>
      <c r="B119" s="98" t="s">
        <v>875</v>
      </c>
      <c r="C119" s="98" t="s">
        <v>122</v>
      </c>
      <c r="D119" s="106"/>
      <c r="E119" s="98" t="s">
        <v>89</v>
      </c>
      <c r="F119" s="98"/>
      <c r="G119" s="98" t="s">
        <v>103</v>
      </c>
      <c r="H119" s="106">
        <v>2006</v>
      </c>
      <c r="I119" s="316"/>
      <c r="J119" s="316"/>
      <c r="K119" s="316"/>
      <c r="L119" s="316"/>
      <c r="M119" s="316"/>
      <c r="N119" s="106" t="s">
        <v>25</v>
      </c>
      <c r="O119" s="188">
        <v>1200000</v>
      </c>
      <c r="P119" s="582"/>
      <c r="Q119" s="125" t="e">
        <f>#REF!</f>
        <v>#REF!</v>
      </c>
      <c r="R119" s="126" t="e">
        <f t="shared" si="34"/>
        <v>#REF!</v>
      </c>
      <c r="S119" s="126" t="e">
        <f t="shared" si="35"/>
        <v>#REF!</v>
      </c>
      <c r="T119" s="127" t="e">
        <f t="shared" si="36"/>
        <v>#REF!</v>
      </c>
      <c r="U119" s="109">
        <f t="shared" si="30"/>
        <v>7</v>
      </c>
      <c r="V119" s="127" t="e">
        <f t="shared" si="37"/>
        <v>#REF!</v>
      </c>
      <c r="W119" s="127">
        <f t="shared" si="31"/>
        <v>8</v>
      </c>
      <c r="X119" s="127" t="e">
        <f t="shared" si="38"/>
        <v>#REF!</v>
      </c>
      <c r="Y119" s="109" t="e">
        <f t="shared" si="39"/>
        <v>#REF!</v>
      </c>
      <c r="Z119" s="109" t="e">
        <f t="shared" si="40"/>
        <v>#REF!</v>
      </c>
      <c r="AA119" s="109" t="e">
        <f t="shared" si="41"/>
        <v>#REF!</v>
      </c>
      <c r="AB119" s="128">
        <f t="shared" si="32"/>
        <v>2006</v>
      </c>
      <c r="AC119" s="129" t="e">
        <f t="shared" si="33"/>
        <v>#REF!</v>
      </c>
    </row>
    <row r="120" spans="1:29" s="89" customFormat="1" ht="36" customHeight="1" x14ac:dyDescent="0.15">
      <c r="A120" s="599">
        <v>83</v>
      </c>
      <c r="B120" s="98" t="s">
        <v>772</v>
      </c>
      <c r="C120" s="98" t="s">
        <v>104</v>
      </c>
      <c r="D120" s="106"/>
      <c r="E120" s="98" t="s">
        <v>156</v>
      </c>
      <c r="F120" s="98"/>
      <c r="G120" s="98" t="s">
        <v>130</v>
      </c>
      <c r="H120" s="106">
        <v>2006</v>
      </c>
      <c r="I120" s="316"/>
      <c r="J120" s="316"/>
      <c r="K120" s="316"/>
      <c r="L120" s="316"/>
      <c r="M120" s="316"/>
      <c r="N120" s="106" t="s">
        <v>25</v>
      </c>
      <c r="O120" s="188">
        <v>700000</v>
      </c>
      <c r="P120" s="582"/>
      <c r="Q120" s="125" t="e">
        <f>#REF!</f>
        <v>#REF!</v>
      </c>
      <c r="R120" s="126" t="e">
        <f t="shared" si="34"/>
        <v>#REF!</v>
      </c>
      <c r="S120" s="126" t="e">
        <f t="shared" si="35"/>
        <v>#REF!</v>
      </c>
      <c r="T120" s="127" t="e">
        <f t="shared" si="36"/>
        <v>#REF!</v>
      </c>
      <c r="U120" s="109">
        <f t="shared" si="30"/>
        <v>7</v>
      </c>
      <c r="V120" s="127" t="e">
        <f t="shared" si="37"/>
        <v>#REF!</v>
      </c>
      <c r="W120" s="127">
        <f t="shared" si="31"/>
        <v>8</v>
      </c>
      <c r="X120" s="127" t="e">
        <f t="shared" si="38"/>
        <v>#REF!</v>
      </c>
      <c r="Y120" s="109" t="e">
        <f t="shared" si="39"/>
        <v>#REF!</v>
      </c>
      <c r="Z120" s="109" t="e">
        <f t="shared" si="40"/>
        <v>#REF!</v>
      </c>
      <c r="AA120" s="109" t="e">
        <f t="shared" si="41"/>
        <v>#REF!</v>
      </c>
      <c r="AB120" s="128">
        <f t="shared" si="32"/>
        <v>2006</v>
      </c>
      <c r="AC120" s="129" t="e">
        <f t="shared" si="33"/>
        <v>#REF!</v>
      </c>
    </row>
    <row r="121" spans="1:29" s="89" customFormat="1" ht="36" customHeight="1" x14ac:dyDescent="0.15">
      <c r="A121" s="599">
        <v>84</v>
      </c>
      <c r="B121" s="98" t="s">
        <v>876</v>
      </c>
      <c r="C121" s="98" t="s">
        <v>187</v>
      </c>
      <c r="D121" s="106"/>
      <c r="E121" s="98" t="s">
        <v>89</v>
      </c>
      <c r="F121" s="98"/>
      <c r="G121" s="98" t="s">
        <v>90</v>
      </c>
      <c r="H121" s="106">
        <v>2006</v>
      </c>
      <c r="I121" s="316"/>
      <c r="J121" s="316"/>
      <c r="K121" s="316"/>
      <c r="L121" s="316"/>
      <c r="M121" s="316"/>
      <c r="N121" s="106" t="s">
        <v>25</v>
      </c>
      <c r="O121" s="188">
        <v>1750000</v>
      </c>
      <c r="P121" s="582"/>
      <c r="Q121" s="125" t="e">
        <f>#REF!</f>
        <v>#REF!</v>
      </c>
      <c r="R121" s="126" t="e">
        <f t="shared" si="34"/>
        <v>#REF!</v>
      </c>
      <c r="S121" s="126" t="e">
        <f t="shared" si="35"/>
        <v>#REF!</v>
      </c>
      <c r="T121" s="127" t="e">
        <f t="shared" si="36"/>
        <v>#REF!</v>
      </c>
      <c r="U121" s="109">
        <f t="shared" si="30"/>
        <v>7</v>
      </c>
      <c r="V121" s="127" t="e">
        <f t="shared" si="37"/>
        <v>#REF!</v>
      </c>
      <c r="W121" s="127">
        <f t="shared" si="31"/>
        <v>8</v>
      </c>
      <c r="X121" s="127" t="e">
        <f t="shared" si="38"/>
        <v>#REF!</v>
      </c>
      <c r="Y121" s="109" t="e">
        <f t="shared" si="39"/>
        <v>#REF!</v>
      </c>
      <c r="Z121" s="109" t="e">
        <f t="shared" si="40"/>
        <v>#REF!</v>
      </c>
      <c r="AA121" s="109" t="e">
        <f t="shared" si="41"/>
        <v>#REF!</v>
      </c>
      <c r="AB121" s="128">
        <f t="shared" si="32"/>
        <v>2006</v>
      </c>
      <c r="AC121" s="129" t="e">
        <f t="shared" si="33"/>
        <v>#REF!</v>
      </c>
    </row>
    <row r="122" spans="1:29" s="89" customFormat="1" ht="36" customHeight="1" x14ac:dyDescent="0.15">
      <c r="A122" s="599">
        <v>85</v>
      </c>
      <c r="B122" s="98" t="s">
        <v>797</v>
      </c>
      <c r="C122" s="98" t="s">
        <v>189</v>
      </c>
      <c r="D122" s="106"/>
      <c r="E122" s="98" t="s">
        <v>89</v>
      </c>
      <c r="F122" s="98"/>
      <c r="G122" s="98" t="s">
        <v>115</v>
      </c>
      <c r="H122" s="106">
        <v>2006</v>
      </c>
      <c r="I122" s="316"/>
      <c r="J122" s="316"/>
      <c r="K122" s="316"/>
      <c r="L122" s="316"/>
      <c r="M122" s="316"/>
      <c r="N122" s="106" t="s">
        <v>25</v>
      </c>
      <c r="O122" s="188">
        <v>700000</v>
      </c>
      <c r="P122" s="582"/>
      <c r="Q122" s="125" t="e">
        <f>#REF!</f>
        <v>#REF!</v>
      </c>
      <c r="R122" s="126" t="e">
        <f t="shared" si="34"/>
        <v>#REF!</v>
      </c>
      <c r="S122" s="126" t="e">
        <f t="shared" si="35"/>
        <v>#REF!</v>
      </c>
      <c r="T122" s="127" t="e">
        <f t="shared" si="36"/>
        <v>#REF!</v>
      </c>
      <c r="U122" s="109">
        <f t="shared" ref="U122:U165" si="42">2013-AB122</f>
        <v>7</v>
      </c>
      <c r="V122" s="127" t="e">
        <f t="shared" si="37"/>
        <v>#REF!</v>
      </c>
      <c r="W122" s="127">
        <f t="shared" ref="W122:W167" si="43">2014-AB122</f>
        <v>8</v>
      </c>
      <c r="X122" s="127" t="e">
        <f t="shared" si="38"/>
        <v>#REF!</v>
      </c>
      <c r="Y122" s="109" t="e">
        <f t="shared" si="39"/>
        <v>#REF!</v>
      </c>
      <c r="Z122" s="109" t="e">
        <f t="shared" si="40"/>
        <v>#REF!</v>
      </c>
      <c r="AA122" s="109" t="e">
        <f t="shared" si="41"/>
        <v>#REF!</v>
      </c>
      <c r="AB122" s="128">
        <f t="shared" ref="AB122:AB170" si="44">H122</f>
        <v>2006</v>
      </c>
      <c r="AC122" s="129" t="e">
        <f t="shared" ref="AC122:AC169" si="45">O122-(X122+Y122+V122+Z122+AA122)</f>
        <v>#REF!</v>
      </c>
    </row>
    <row r="123" spans="1:29" s="89" customFormat="1" ht="36" customHeight="1" x14ac:dyDescent="0.15">
      <c r="A123" s="599">
        <v>86</v>
      </c>
      <c r="B123" s="98" t="s">
        <v>785</v>
      </c>
      <c r="C123" s="98" t="s">
        <v>141</v>
      </c>
      <c r="D123" s="106"/>
      <c r="E123" s="98" t="s">
        <v>89</v>
      </c>
      <c r="F123" s="98"/>
      <c r="G123" s="98" t="s">
        <v>76</v>
      </c>
      <c r="H123" s="106">
        <v>2006</v>
      </c>
      <c r="I123" s="316"/>
      <c r="J123" s="316"/>
      <c r="K123" s="316"/>
      <c r="L123" s="316"/>
      <c r="M123" s="316"/>
      <c r="N123" s="106" t="s">
        <v>25</v>
      </c>
      <c r="O123" s="188">
        <v>640000</v>
      </c>
      <c r="P123" s="582"/>
      <c r="Q123" s="125" t="e">
        <f>#REF!</f>
        <v>#REF!</v>
      </c>
      <c r="R123" s="126" t="e">
        <f t="shared" si="34"/>
        <v>#REF!</v>
      </c>
      <c r="S123" s="126" t="e">
        <f t="shared" si="35"/>
        <v>#REF!</v>
      </c>
      <c r="T123" s="127" t="e">
        <f t="shared" si="36"/>
        <v>#REF!</v>
      </c>
      <c r="U123" s="109">
        <f t="shared" si="42"/>
        <v>7</v>
      </c>
      <c r="V123" s="127" t="e">
        <f t="shared" si="37"/>
        <v>#REF!</v>
      </c>
      <c r="W123" s="127">
        <f t="shared" si="43"/>
        <v>8</v>
      </c>
      <c r="X123" s="127" t="e">
        <f t="shared" si="38"/>
        <v>#REF!</v>
      </c>
      <c r="Y123" s="109" t="e">
        <f t="shared" si="39"/>
        <v>#REF!</v>
      </c>
      <c r="Z123" s="109" t="e">
        <f t="shared" si="40"/>
        <v>#REF!</v>
      </c>
      <c r="AA123" s="109" t="e">
        <f t="shared" si="41"/>
        <v>#REF!</v>
      </c>
      <c r="AB123" s="128">
        <f t="shared" si="44"/>
        <v>2006</v>
      </c>
      <c r="AC123" s="129" t="e">
        <f t="shared" si="45"/>
        <v>#REF!</v>
      </c>
    </row>
    <row r="124" spans="1:29" s="89" customFormat="1" ht="36" customHeight="1" x14ac:dyDescent="0.15">
      <c r="A124" s="599">
        <v>87</v>
      </c>
      <c r="B124" s="98" t="s">
        <v>800</v>
      </c>
      <c r="C124" s="98" t="s">
        <v>195</v>
      </c>
      <c r="D124" s="106"/>
      <c r="E124" s="98" t="s">
        <v>75</v>
      </c>
      <c r="F124" s="98"/>
      <c r="G124" s="98" t="s">
        <v>130</v>
      </c>
      <c r="H124" s="106">
        <v>2006</v>
      </c>
      <c r="I124" s="316"/>
      <c r="J124" s="316"/>
      <c r="K124" s="316"/>
      <c r="L124" s="316"/>
      <c r="M124" s="316"/>
      <c r="N124" s="106" t="s">
        <v>25</v>
      </c>
      <c r="O124" s="188">
        <v>2400000</v>
      </c>
      <c r="P124" s="582"/>
      <c r="Q124" s="125" t="e">
        <f>#REF!</f>
        <v>#REF!</v>
      </c>
      <c r="R124" s="126" t="e">
        <f t="shared" si="34"/>
        <v>#REF!</v>
      </c>
      <c r="S124" s="126" t="e">
        <f t="shared" si="35"/>
        <v>#REF!</v>
      </c>
      <c r="T124" s="127" t="e">
        <f t="shared" si="36"/>
        <v>#REF!</v>
      </c>
      <c r="U124" s="109">
        <f t="shared" si="42"/>
        <v>7</v>
      </c>
      <c r="V124" s="127" t="e">
        <f t="shared" si="37"/>
        <v>#REF!</v>
      </c>
      <c r="W124" s="127">
        <f t="shared" si="43"/>
        <v>8</v>
      </c>
      <c r="X124" s="127" t="e">
        <f t="shared" si="38"/>
        <v>#REF!</v>
      </c>
      <c r="Y124" s="109" t="e">
        <f t="shared" si="39"/>
        <v>#REF!</v>
      </c>
      <c r="Z124" s="109" t="e">
        <f t="shared" si="40"/>
        <v>#REF!</v>
      </c>
      <c r="AA124" s="109" t="e">
        <f t="shared" si="41"/>
        <v>#REF!</v>
      </c>
      <c r="AB124" s="128">
        <f t="shared" si="44"/>
        <v>2006</v>
      </c>
      <c r="AC124" s="129" t="e">
        <f t="shared" si="45"/>
        <v>#REF!</v>
      </c>
    </row>
    <row r="125" spans="1:29" s="89" customFormat="1" ht="36" customHeight="1" x14ac:dyDescent="0.15">
      <c r="A125" s="599">
        <v>88</v>
      </c>
      <c r="B125" s="98" t="s">
        <v>783</v>
      </c>
      <c r="C125" s="98" t="s">
        <v>138</v>
      </c>
      <c r="D125" s="106"/>
      <c r="E125" s="98" t="s">
        <v>89</v>
      </c>
      <c r="F125" s="98"/>
      <c r="G125" s="98" t="s">
        <v>76</v>
      </c>
      <c r="H125" s="106">
        <v>2006</v>
      </c>
      <c r="I125" s="316"/>
      <c r="J125" s="316"/>
      <c r="K125" s="316"/>
      <c r="L125" s="316"/>
      <c r="M125" s="316"/>
      <c r="N125" s="106" t="s">
        <v>25</v>
      </c>
      <c r="O125" s="188">
        <v>2800000</v>
      </c>
      <c r="P125" s="582"/>
      <c r="Q125" s="125" t="e">
        <f>#REF!</f>
        <v>#REF!</v>
      </c>
      <c r="R125" s="126" t="e">
        <f t="shared" si="34"/>
        <v>#REF!</v>
      </c>
      <c r="S125" s="126" t="e">
        <f t="shared" si="35"/>
        <v>#REF!</v>
      </c>
      <c r="T125" s="127" t="e">
        <f t="shared" si="36"/>
        <v>#REF!</v>
      </c>
      <c r="U125" s="109">
        <f t="shared" si="42"/>
        <v>7</v>
      </c>
      <c r="V125" s="127" t="e">
        <f t="shared" si="37"/>
        <v>#REF!</v>
      </c>
      <c r="W125" s="127">
        <f t="shared" si="43"/>
        <v>8</v>
      </c>
      <c r="X125" s="127" t="e">
        <f t="shared" si="38"/>
        <v>#REF!</v>
      </c>
      <c r="Y125" s="109" t="e">
        <f t="shared" si="39"/>
        <v>#REF!</v>
      </c>
      <c r="Z125" s="109" t="e">
        <f t="shared" si="40"/>
        <v>#REF!</v>
      </c>
      <c r="AA125" s="109" t="e">
        <f t="shared" si="41"/>
        <v>#REF!</v>
      </c>
      <c r="AB125" s="128">
        <f t="shared" si="44"/>
        <v>2006</v>
      </c>
      <c r="AC125" s="129" t="e">
        <f t="shared" si="45"/>
        <v>#REF!</v>
      </c>
    </row>
    <row r="126" spans="1:29" s="89" customFormat="1" ht="36" customHeight="1" x14ac:dyDescent="0.15">
      <c r="A126" s="599">
        <v>89</v>
      </c>
      <c r="B126" s="98" t="s">
        <v>783</v>
      </c>
      <c r="C126" s="98" t="s">
        <v>138</v>
      </c>
      <c r="D126" s="106"/>
      <c r="E126" s="98" t="s">
        <v>89</v>
      </c>
      <c r="F126" s="98"/>
      <c r="G126" s="98" t="s">
        <v>182</v>
      </c>
      <c r="H126" s="106">
        <v>2006</v>
      </c>
      <c r="I126" s="316"/>
      <c r="J126" s="316"/>
      <c r="K126" s="316"/>
      <c r="L126" s="316"/>
      <c r="M126" s="316"/>
      <c r="N126" s="106" t="s">
        <v>25</v>
      </c>
      <c r="O126" s="188">
        <v>2800000</v>
      </c>
      <c r="P126" s="582"/>
      <c r="Q126" s="125" t="e">
        <f>#REF!</f>
        <v>#REF!</v>
      </c>
      <c r="R126" s="126" t="e">
        <f t="shared" si="34"/>
        <v>#REF!</v>
      </c>
      <c r="S126" s="126" t="e">
        <f t="shared" si="35"/>
        <v>#REF!</v>
      </c>
      <c r="T126" s="127" t="e">
        <f t="shared" si="36"/>
        <v>#REF!</v>
      </c>
      <c r="U126" s="109">
        <f t="shared" si="42"/>
        <v>7</v>
      </c>
      <c r="V126" s="127" t="e">
        <f t="shared" si="37"/>
        <v>#REF!</v>
      </c>
      <c r="W126" s="127">
        <f t="shared" si="43"/>
        <v>8</v>
      </c>
      <c r="X126" s="127" t="e">
        <f t="shared" si="38"/>
        <v>#REF!</v>
      </c>
      <c r="Y126" s="109" t="e">
        <f t="shared" si="39"/>
        <v>#REF!</v>
      </c>
      <c r="Z126" s="109" t="e">
        <f t="shared" si="40"/>
        <v>#REF!</v>
      </c>
      <c r="AA126" s="109" t="e">
        <f t="shared" si="41"/>
        <v>#REF!</v>
      </c>
      <c r="AB126" s="128">
        <f t="shared" si="44"/>
        <v>2006</v>
      </c>
      <c r="AC126" s="129" t="e">
        <f t="shared" si="45"/>
        <v>#REF!</v>
      </c>
    </row>
    <row r="127" spans="1:29" s="89" customFormat="1" ht="36" customHeight="1" x14ac:dyDescent="0.15">
      <c r="A127" s="599">
        <v>90</v>
      </c>
      <c r="B127" s="98" t="s">
        <v>783</v>
      </c>
      <c r="C127" s="98" t="s">
        <v>138</v>
      </c>
      <c r="D127" s="106"/>
      <c r="E127" s="98" t="s">
        <v>89</v>
      </c>
      <c r="F127" s="98"/>
      <c r="G127" s="98" t="s">
        <v>182</v>
      </c>
      <c r="H127" s="106">
        <v>2006</v>
      </c>
      <c r="I127" s="316"/>
      <c r="J127" s="316"/>
      <c r="K127" s="316"/>
      <c r="L127" s="316"/>
      <c r="M127" s="316"/>
      <c r="N127" s="106" t="s">
        <v>25</v>
      </c>
      <c r="O127" s="188">
        <v>2625000</v>
      </c>
      <c r="P127" s="582"/>
      <c r="Q127" s="125" t="e">
        <f>#REF!</f>
        <v>#REF!</v>
      </c>
      <c r="R127" s="126" t="e">
        <f t="shared" si="34"/>
        <v>#REF!</v>
      </c>
      <c r="S127" s="126" t="e">
        <f t="shared" si="35"/>
        <v>#REF!</v>
      </c>
      <c r="T127" s="127" t="e">
        <f t="shared" si="36"/>
        <v>#REF!</v>
      </c>
      <c r="U127" s="109">
        <f t="shared" si="42"/>
        <v>7</v>
      </c>
      <c r="V127" s="127" t="e">
        <f t="shared" si="37"/>
        <v>#REF!</v>
      </c>
      <c r="W127" s="127">
        <f t="shared" si="43"/>
        <v>8</v>
      </c>
      <c r="X127" s="127" t="e">
        <f t="shared" si="38"/>
        <v>#REF!</v>
      </c>
      <c r="Y127" s="109" t="e">
        <f t="shared" si="39"/>
        <v>#REF!</v>
      </c>
      <c r="Z127" s="109" t="e">
        <f t="shared" si="40"/>
        <v>#REF!</v>
      </c>
      <c r="AA127" s="109" t="e">
        <f t="shared" si="41"/>
        <v>#REF!</v>
      </c>
      <c r="AB127" s="128">
        <f t="shared" si="44"/>
        <v>2006</v>
      </c>
      <c r="AC127" s="129" t="e">
        <f t="shared" si="45"/>
        <v>#REF!</v>
      </c>
    </row>
    <row r="128" spans="1:29" s="89" customFormat="1" ht="36" customHeight="1" x14ac:dyDescent="0.15">
      <c r="A128" s="599">
        <v>91</v>
      </c>
      <c r="B128" s="98" t="s">
        <v>782</v>
      </c>
      <c r="C128" s="98" t="s">
        <v>113</v>
      </c>
      <c r="D128" s="106"/>
      <c r="E128" s="98" t="s">
        <v>197</v>
      </c>
      <c r="F128" s="98"/>
      <c r="G128" s="98" t="s">
        <v>178</v>
      </c>
      <c r="H128" s="106">
        <v>2006</v>
      </c>
      <c r="I128" s="316"/>
      <c r="J128" s="316"/>
      <c r="K128" s="316"/>
      <c r="L128" s="316"/>
      <c r="M128" s="316"/>
      <c r="N128" s="106" t="s">
        <v>25</v>
      </c>
      <c r="O128" s="188">
        <v>800000</v>
      </c>
      <c r="P128" s="582"/>
      <c r="Q128" s="125" t="e">
        <f>#REF!</f>
        <v>#REF!</v>
      </c>
      <c r="R128" s="126" t="e">
        <f t="shared" si="34"/>
        <v>#REF!</v>
      </c>
      <c r="S128" s="126" t="e">
        <f t="shared" si="35"/>
        <v>#REF!</v>
      </c>
      <c r="T128" s="127" t="e">
        <f t="shared" si="36"/>
        <v>#REF!</v>
      </c>
      <c r="U128" s="109">
        <f t="shared" si="42"/>
        <v>7</v>
      </c>
      <c r="V128" s="127" t="e">
        <f t="shared" si="37"/>
        <v>#REF!</v>
      </c>
      <c r="W128" s="127">
        <f t="shared" si="43"/>
        <v>8</v>
      </c>
      <c r="X128" s="127" t="e">
        <f t="shared" si="38"/>
        <v>#REF!</v>
      </c>
      <c r="Y128" s="109" t="e">
        <f t="shared" si="39"/>
        <v>#REF!</v>
      </c>
      <c r="Z128" s="109" t="e">
        <f t="shared" si="40"/>
        <v>#REF!</v>
      </c>
      <c r="AA128" s="109" t="e">
        <f t="shared" si="41"/>
        <v>#REF!</v>
      </c>
      <c r="AB128" s="128">
        <f t="shared" si="44"/>
        <v>2006</v>
      </c>
      <c r="AC128" s="129" t="e">
        <f t="shared" si="45"/>
        <v>#REF!</v>
      </c>
    </row>
    <row r="129" spans="1:29" s="89" customFormat="1" ht="36" customHeight="1" x14ac:dyDescent="0.15">
      <c r="A129" s="599">
        <v>92</v>
      </c>
      <c r="B129" s="98" t="s">
        <v>773</v>
      </c>
      <c r="C129" s="98" t="s">
        <v>116</v>
      </c>
      <c r="D129" s="106"/>
      <c r="E129" s="98" t="s">
        <v>173</v>
      </c>
      <c r="F129" s="98"/>
      <c r="G129" s="98" t="s">
        <v>106</v>
      </c>
      <c r="H129" s="106">
        <v>2006</v>
      </c>
      <c r="I129" s="316"/>
      <c r="J129" s="316"/>
      <c r="K129" s="316"/>
      <c r="L129" s="316"/>
      <c r="M129" s="316"/>
      <c r="N129" s="106" t="s">
        <v>25</v>
      </c>
      <c r="O129" s="188">
        <v>1600000</v>
      </c>
      <c r="P129" s="582"/>
      <c r="Q129" s="125" t="e">
        <f>#REF!</f>
        <v>#REF!</v>
      </c>
      <c r="R129" s="126" t="e">
        <f t="shared" si="34"/>
        <v>#REF!</v>
      </c>
      <c r="S129" s="126" t="e">
        <f t="shared" si="35"/>
        <v>#REF!</v>
      </c>
      <c r="T129" s="127" t="e">
        <f t="shared" si="36"/>
        <v>#REF!</v>
      </c>
      <c r="U129" s="109">
        <f t="shared" si="42"/>
        <v>7</v>
      </c>
      <c r="V129" s="127" t="e">
        <f t="shared" si="37"/>
        <v>#REF!</v>
      </c>
      <c r="W129" s="127">
        <f t="shared" si="43"/>
        <v>8</v>
      </c>
      <c r="X129" s="127" t="e">
        <f t="shared" si="38"/>
        <v>#REF!</v>
      </c>
      <c r="Y129" s="109" t="e">
        <f t="shared" si="39"/>
        <v>#REF!</v>
      </c>
      <c r="Z129" s="109" t="e">
        <f t="shared" si="40"/>
        <v>#REF!</v>
      </c>
      <c r="AA129" s="109" t="e">
        <f t="shared" si="41"/>
        <v>#REF!</v>
      </c>
      <c r="AB129" s="128">
        <f t="shared" si="44"/>
        <v>2006</v>
      </c>
      <c r="AC129" s="129" t="e">
        <f t="shared" si="45"/>
        <v>#REF!</v>
      </c>
    </row>
    <row r="130" spans="1:29" s="89" customFormat="1" ht="36" customHeight="1" x14ac:dyDescent="0.15">
      <c r="A130" s="599">
        <v>93</v>
      </c>
      <c r="B130" s="98" t="s">
        <v>927</v>
      </c>
      <c r="C130" s="98" t="s">
        <v>199</v>
      </c>
      <c r="D130" s="106"/>
      <c r="E130" s="98" t="s">
        <v>201</v>
      </c>
      <c r="F130" s="98"/>
      <c r="G130" s="98" t="s">
        <v>76</v>
      </c>
      <c r="H130" s="106">
        <v>2006</v>
      </c>
      <c r="I130" s="316"/>
      <c r="J130" s="316"/>
      <c r="K130" s="316"/>
      <c r="L130" s="316"/>
      <c r="M130" s="316"/>
      <c r="N130" s="106" t="s">
        <v>25</v>
      </c>
      <c r="O130" s="188">
        <v>1400000</v>
      </c>
      <c r="P130" s="582"/>
      <c r="Q130" s="125" t="e">
        <f>#REF!</f>
        <v>#REF!</v>
      </c>
      <c r="R130" s="126" t="e">
        <f t="shared" si="34"/>
        <v>#REF!</v>
      </c>
      <c r="S130" s="126" t="e">
        <f t="shared" si="35"/>
        <v>#REF!</v>
      </c>
      <c r="T130" s="127" t="e">
        <f t="shared" si="36"/>
        <v>#REF!</v>
      </c>
      <c r="U130" s="109">
        <f t="shared" si="42"/>
        <v>7</v>
      </c>
      <c r="V130" s="127" t="e">
        <f t="shared" si="37"/>
        <v>#REF!</v>
      </c>
      <c r="W130" s="127">
        <f t="shared" si="43"/>
        <v>8</v>
      </c>
      <c r="X130" s="127" t="e">
        <f t="shared" si="38"/>
        <v>#REF!</v>
      </c>
      <c r="Y130" s="109" t="e">
        <f t="shared" si="39"/>
        <v>#REF!</v>
      </c>
      <c r="Z130" s="109" t="e">
        <f t="shared" si="40"/>
        <v>#REF!</v>
      </c>
      <c r="AA130" s="109" t="e">
        <f t="shared" si="41"/>
        <v>#REF!</v>
      </c>
      <c r="AB130" s="128">
        <f t="shared" si="44"/>
        <v>2006</v>
      </c>
      <c r="AC130" s="129" t="e">
        <f t="shared" si="45"/>
        <v>#REF!</v>
      </c>
    </row>
    <row r="131" spans="1:29" s="89" customFormat="1" ht="50" customHeight="1" x14ac:dyDescent="0.15">
      <c r="A131" s="599">
        <v>94</v>
      </c>
      <c r="B131" s="98" t="s">
        <v>203</v>
      </c>
      <c r="C131" s="98" t="s">
        <v>202</v>
      </c>
      <c r="D131" s="106"/>
      <c r="E131" s="182" t="s">
        <v>205</v>
      </c>
      <c r="F131" s="98"/>
      <c r="G131" s="98" t="s">
        <v>83</v>
      </c>
      <c r="H131" s="106">
        <v>2007</v>
      </c>
      <c r="I131" s="316"/>
      <c r="J131" s="316"/>
      <c r="K131" s="316"/>
      <c r="L131" s="316"/>
      <c r="M131" s="316"/>
      <c r="N131" s="106" t="s">
        <v>25</v>
      </c>
      <c r="O131" s="188">
        <v>24200000</v>
      </c>
      <c r="P131" s="582"/>
      <c r="Q131" s="125" t="e">
        <f>#REF!</f>
        <v>#REF!</v>
      </c>
      <c r="R131" s="126" t="e">
        <f t="shared" si="34"/>
        <v>#REF!</v>
      </c>
      <c r="S131" s="126" t="e">
        <f t="shared" si="35"/>
        <v>#REF!</v>
      </c>
      <c r="T131" s="127" t="e">
        <f t="shared" si="36"/>
        <v>#REF!</v>
      </c>
      <c r="U131" s="109">
        <f t="shared" si="42"/>
        <v>6</v>
      </c>
      <c r="V131" s="127" t="e">
        <f t="shared" si="37"/>
        <v>#REF!</v>
      </c>
      <c r="W131" s="127">
        <f t="shared" si="43"/>
        <v>7</v>
      </c>
      <c r="X131" s="127" t="e">
        <f t="shared" si="38"/>
        <v>#REF!</v>
      </c>
      <c r="Y131" s="109" t="e">
        <f t="shared" si="39"/>
        <v>#REF!</v>
      </c>
      <c r="Z131" s="109" t="e">
        <f t="shared" si="40"/>
        <v>#REF!</v>
      </c>
      <c r="AA131" s="109" t="e">
        <f t="shared" si="41"/>
        <v>#REF!</v>
      </c>
      <c r="AB131" s="128">
        <f t="shared" si="44"/>
        <v>2007</v>
      </c>
      <c r="AC131" s="129" t="e">
        <f t="shared" si="45"/>
        <v>#REF!</v>
      </c>
    </row>
    <row r="132" spans="1:29" s="89" customFormat="1" ht="36" customHeight="1" x14ac:dyDescent="0.15">
      <c r="A132" s="599">
        <v>95</v>
      </c>
      <c r="B132" s="98" t="s">
        <v>793</v>
      </c>
      <c r="C132" s="98" t="s">
        <v>206</v>
      </c>
      <c r="D132" s="106"/>
      <c r="E132" s="182" t="s">
        <v>208</v>
      </c>
      <c r="F132" s="98"/>
      <c r="G132" s="98" t="s">
        <v>209</v>
      </c>
      <c r="H132" s="106">
        <v>2007</v>
      </c>
      <c r="I132" s="316"/>
      <c r="J132" s="316"/>
      <c r="K132" s="316"/>
      <c r="L132" s="316"/>
      <c r="M132" s="316"/>
      <c r="N132" s="106" t="s">
        <v>25</v>
      </c>
      <c r="O132" s="188">
        <v>7854000</v>
      </c>
      <c r="P132" s="582"/>
      <c r="Q132" s="125" t="e">
        <f>#REF!</f>
        <v>#REF!</v>
      </c>
      <c r="R132" s="126" t="e">
        <f t="shared" si="34"/>
        <v>#REF!</v>
      </c>
      <c r="S132" s="126" t="e">
        <f t="shared" si="35"/>
        <v>#REF!</v>
      </c>
      <c r="T132" s="127" t="e">
        <f t="shared" si="36"/>
        <v>#REF!</v>
      </c>
      <c r="U132" s="109">
        <f t="shared" si="42"/>
        <v>6</v>
      </c>
      <c r="V132" s="127" t="e">
        <f t="shared" si="37"/>
        <v>#REF!</v>
      </c>
      <c r="W132" s="127">
        <f t="shared" si="43"/>
        <v>7</v>
      </c>
      <c r="X132" s="127" t="e">
        <f t="shared" si="38"/>
        <v>#REF!</v>
      </c>
      <c r="Y132" s="109" t="e">
        <f t="shared" si="39"/>
        <v>#REF!</v>
      </c>
      <c r="Z132" s="109" t="e">
        <f t="shared" si="40"/>
        <v>#REF!</v>
      </c>
      <c r="AA132" s="109" t="e">
        <f t="shared" si="41"/>
        <v>#REF!</v>
      </c>
      <c r="AB132" s="128">
        <f t="shared" si="44"/>
        <v>2007</v>
      </c>
      <c r="AC132" s="129" t="e">
        <f t="shared" si="45"/>
        <v>#REF!</v>
      </c>
    </row>
    <row r="133" spans="1:29" s="89" customFormat="1" ht="36" customHeight="1" x14ac:dyDescent="0.15">
      <c r="A133" s="599">
        <v>96</v>
      </c>
      <c r="B133" s="98" t="s">
        <v>785</v>
      </c>
      <c r="C133" s="98" t="s">
        <v>210</v>
      </c>
      <c r="D133" s="106"/>
      <c r="E133" s="182" t="s">
        <v>212</v>
      </c>
      <c r="F133" s="98"/>
      <c r="G133" s="98" t="s">
        <v>130</v>
      </c>
      <c r="H133" s="106">
        <v>2007</v>
      </c>
      <c r="I133" s="316"/>
      <c r="J133" s="316"/>
      <c r="K133" s="316"/>
      <c r="L133" s="316"/>
      <c r="M133" s="316"/>
      <c r="N133" s="106" t="s">
        <v>25</v>
      </c>
      <c r="O133" s="188">
        <v>2772000</v>
      </c>
      <c r="P133" s="582"/>
      <c r="Q133" s="125" t="e">
        <f>#REF!</f>
        <v>#REF!</v>
      </c>
      <c r="R133" s="126" t="e">
        <f t="shared" si="34"/>
        <v>#REF!</v>
      </c>
      <c r="S133" s="126" t="e">
        <f t="shared" si="35"/>
        <v>#REF!</v>
      </c>
      <c r="T133" s="127" t="e">
        <f t="shared" si="36"/>
        <v>#REF!</v>
      </c>
      <c r="U133" s="109">
        <f t="shared" si="42"/>
        <v>6</v>
      </c>
      <c r="V133" s="127" t="e">
        <f t="shared" si="37"/>
        <v>#REF!</v>
      </c>
      <c r="W133" s="127">
        <f t="shared" si="43"/>
        <v>7</v>
      </c>
      <c r="X133" s="127" t="e">
        <f t="shared" si="38"/>
        <v>#REF!</v>
      </c>
      <c r="Y133" s="109" t="e">
        <f t="shared" si="39"/>
        <v>#REF!</v>
      </c>
      <c r="Z133" s="109" t="e">
        <f t="shared" si="40"/>
        <v>#REF!</v>
      </c>
      <c r="AA133" s="109" t="e">
        <f t="shared" si="41"/>
        <v>#REF!</v>
      </c>
      <c r="AB133" s="128">
        <f t="shared" si="44"/>
        <v>2007</v>
      </c>
      <c r="AC133" s="129" t="e">
        <f t="shared" si="45"/>
        <v>#REF!</v>
      </c>
    </row>
    <row r="134" spans="1:29" s="89" customFormat="1" ht="36" customHeight="1" x14ac:dyDescent="0.15">
      <c r="A134" s="599">
        <v>97</v>
      </c>
      <c r="B134" s="98" t="s">
        <v>780</v>
      </c>
      <c r="C134" s="98" t="s">
        <v>213</v>
      </c>
      <c r="D134" s="106"/>
      <c r="E134" s="182" t="s">
        <v>215</v>
      </c>
      <c r="F134" s="98"/>
      <c r="G134" s="98" t="s">
        <v>130</v>
      </c>
      <c r="H134" s="106">
        <v>2007</v>
      </c>
      <c r="I134" s="316"/>
      <c r="J134" s="316"/>
      <c r="K134" s="316"/>
      <c r="L134" s="316"/>
      <c r="M134" s="316"/>
      <c r="N134" s="106" t="s">
        <v>25</v>
      </c>
      <c r="O134" s="188">
        <v>11880000</v>
      </c>
      <c r="P134" s="582"/>
      <c r="Q134" s="125" t="e">
        <f>#REF!</f>
        <v>#REF!</v>
      </c>
      <c r="R134" s="126" t="e">
        <f t="shared" si="34"/>
        <v>#REF!</v>
      </c>
      <c r="S134" s="126" t="e">
        <f t="shared" si="35"/>
        <v>#REF!</v>
      </c>
      <c r="T134" s="127" t="e">
        <f t="shared" si="36"/>
        <v>#REF!</v>
      </c>
      <c r="U134" s="109">
        <f t="shared" si="42"/>
        <v>6</v>
      </c>
      <c r="V134" s="127" t="e">
        <f t="shared" si="37"/>
        <v>#REF!</v>
      </c>
      <c r="W134" s="127">
        <f t="shared" si="43"/>
        <v>7</v>
      </c>
      <c r="X134" s="127" t="e">
        <f t="shared" si="38"/>
        <v>#REF!</v>
      </c>
      <c r="Y134" s="109" t="e">
        <f t="shared" si="39"/>
        <v>#REF!</v>
      </c>
      <c r="Z134" s="109" t="e">
        <f t="shared" si="40"/>
        <v>#REF!</v>
      </c>
      <c r="AA134" s="109" t="e">
        <f t="shared" si="41"/>
        <v>#REF!</v>
      </c>
      <c r="AB134" s="128">
        <f t="shared" si="44"/>
        <v>2007</v>
      </c>
      <c r="AC134" s="129" t="e">
        <f t="shared" si="45"/>
        <v>#REF!</v>
      </c>
    </row>
    <row r="135" spans="1:29" s="89" customFormat="1" ht="84" customHeight="1" x14ac:dyDescent="0.15">
      <c r="A135" s="599">
        <v>98</v>
      </c>
      <c r="B135" s="98" t="s">
        <v>877</v>
      </c>
      <c r="C135" s="182" t="s">
        <v>216</v>
      </c>
      <c r="D135" s="106"/>
      <c r="E135" s="98" t="s">
        <v>217</v>
      </c>
      <c r="F135" s="98"/>
      <c r="G135" s="98" t="s">
        <v>94</v>
      </c>
      <c r="H135" s="106">
        <v>2007</v>
      </c>
      <c r="I135" s="316"/>
      <c r="J135" s="316"/>
      <c r="K135" s="316"/>
      <c r="L135" s="316"/>
      <c r="M135" s="316"/>
      <c r="N135" s="106" t="s">
        <v>25</v>
      </c>
      <c r="O135" s="188">
        <v>32188000</v>
      </c>
      <c r="P135" s="582"/>
      <c r="Q135" s="125" t="e">
        <f>#REF!</f>
        <v>#REF!</v>
      </c>
      <c r="R135" s="126" t="e">
        <f t="shared" si="34"/>
        <v>#REF!</v>
      </c>
      <c r="S135" s="126" t="e">
        <f t="shared" si="35"/>
        <v>#REF!</v>
      </c>
      <c r="T135" s="127" t="e">
        <f t="shared" si="36"/>
        <v>#REF!</v>
      </c>
      <c r="U135" s="109">
        <f t="shared" si="42"/>
        <v>6</v>
      </c>
      <c r="V135" s="127" t="e">
        <f t="shared" si="37"/>
        <v>#REF!</v>
      </c>
      <c r="W135" s="127">
        <f t="shared" si="43"/>
        <v>7</v>
      </c>
      <c r="X135" s="127" t="e">
        <f t="shared" si="38"/>
        <v>#REF!</v>
      </c>
      <c r="Y135" s="109" t="e">
        <f t="shared" si="39"/>
        <v>#REF!</v>
      </c>
      <c r="Z135" s="109" t="e">
        <f t="shared" si="40"/>
        <v>#REF!</v>
      </c>
      <c r="AA135" s="109" t="e">
        <f t="shared" si="41"/>
        <v>#REF!</v>
      </c>
      <c r="AB135" s="128">
        <f t="shared" si="44"/>
        <v>2007</v>
      </c>
      <c r="AC135" s="129" t="e">
        <f t="shared" si="45"/>
        <v>#REF!</v>
      </c>
    </row>
    <row r="136" spans="1:29" s="89" customFormat="1" ht="142" customHeight="1" x14ac:dyDescent="0.15">
      <c r="A136" s="599">
        <v>99</v>
      </c>
      <c r="B136" s="98" t="s">
        <v>878</v>
      </c>
      <c r="C136" s="182" t="s">
        <v>218</v>
      </c>
      <c r="D136" s="106"/>
      <c r="E136" s="98" t="s">
        <v>219</v>
      </c>
      <c r="F136" s="98"/>
      <c r="G136" s="98" t="s">
        <v>115</v>
      </c>
      <c r="H136" s="106">
        <v>2007</v>
      </c>
      <c r="I136" s="316"/>
      <c r="J136" s="316"/>
      <c r="K136" s="316"/>
      <c r="L136" s="316"/>
      <c r="M136" s="316"/>
      <c r="N136" s="106" t="s">
        <v>25</v>
      </c>
      <c r="O136" s="188">
        <v>19800000</v>
      </c>
      <c r="P136" s="582"/>
      <c r="Q136" s="125" t="e">
        <f>#REF!</f>
        <v>#REF!</v>
      </c>
      <c r="R136" s="126" t="e">
        <f t="shared" si="34"/>
        <v>#REF!</v>
      </c>
      <c r="S136" s="126" t="e">
        <f t="shared" si="35"/>
        <v>#REF!</v>
      </c>
      <c r="T136" s="127" t="e">
        <f t="shared" si="36"/>
        <v>#REF!</v>
      </c>
      <c r="U136" s="109">
        <f t="shared" si="42"/>
        <v>6</v>
      </c>
      <c r="V136" s="127" t="e">
        <f t="shared" si="37"/>
        <v>#REF!</v>
      </c>
      <c r="W136" s="127">
        <f t="shared" si="43"/>
        <v>7</v>
      </c>
      <c r="X136" s="127" t="e">
        <f t="shared" si="38"/>
        <v>#REF!</v>
      </c>
      <c r="Y136" s="109" t="e">
        <f t="shared" si="39"/>
        <v>#REF!</v>
      </c>
      <c r="Z136" s="109" t="e">
        <f t="shared" si="40"/>
        <v>#REF!</v>
      </c>
      <c r="AA136" s="109" t="e">
        <f t="shared" si="41"/>
        <v>#REF!</v>
      </c>
      <c r="AB136" s="128">
        <f t="shared" si="44"/>
        <v>2007</v>
      </c>
      <c r="AC136" s="129" t="e">
        <f t="shared" si="45"/>
        <v>#REF!</v>
      </c>
    </row>
    <row r="137" spans="1:29" s="89" customFormat="1" ht="57" customHeight="1" x14ac:dyDescent="0.15">
      <c r="A137" s="599">
        <v>100</v>
      </c>
      <c r="B137" s="98" t="s">
        <v>772</v>
      </c>
      <c r="C137" s="98" t="s">
        <v>220</v>
      </c>
      <c r="D137" s="106"/>
      <c r="E137" s="98" t="s">
        <v>222</v>
      </c>
      <c r="F137" s="98"/>
      <c r="G137" s="98" t="s">
        <v>83</v>
      </c>
      <c r="H137" s="106">
        <v>2007</v>
      </c>
      <c r="I137" s="316"/>
      <c r="J137" s="316"/>
      <c r="K137" s="316"/>
      <c r="L137" s="316"/>
      <c r="M137" s="316"/>
      <c r="N137" s="106" t="s">
        <v>25</v>
      </c>
      <c r="O137" s="188">
        <v>4950000</v>
      </c>
      <c r="P137" s="582"/>
      <c r="Q137" s="125" t="e">
        <f>#REF!</f>
        <v>#REF!</v>
      </c>
      <c r="R137" s="126" t="e">
        <f t="shared" si="34"/>
        <v>#REF!</v>
      </c>
      <c r="S137" s="126" t="e">
        <f t="shared" si="35"/>
        <v>#REF!</v>
      </c>
      <c r="T137" s="127" t="e">
        <f t="shared" si="36"/>
        <v>#REF!</v>
      </c>
      <c r="U137" s="109">
        <f t="shared" si="42"/>
        <v>6</v>
      </c>
      <c r="V137" s="127" t="e">
        <f t="shared" si="37"/>
        <v>#REF!</v>
      </c>
      <c r="W137" s="127">
        <f t="shared" si="43"/>
        <v>7</v>
      </c>
      <c r="X137" s="127" t="e">
        <f t="shared" si="38"/>
        <v>#REF!</v>
      </c>
      <c r="Y137" s="109" t="e">
        <f t="shared" si="39"/>
        <v>#REF!</v>
      </c>
      <c r="Z137" s="109" t="e">
        <f t="shared" si="40"/>
        <v>#REF!</v>
      </c>
      <c r="AA137" s="109" t="e">
        <f t="shared" si="41"/>
        <v>#REF!</v>
      </c>
      <c r="AB137" s="128">
        <f t="shared" si="44"/>
        <v>2007</v>
      </c>
      <c r="AC137" s="129" t="e">
        <f t="shared" si="45"/>
        <v>#REF!</v>
      </c>
    </row>
    <row r="138" spans="1:29" s="89" customFormat="1" ht="57" customHeight="1" x14ac:dyDescent="0.15">
      <c r="A138" s="599">
        <v>101</v>
      </c>
      <c r="B138" s="98" t="s">
        <v>775</v>
      </c>
      <c r="C138" s="98" t="s">
        <v>223</v>
      </c>
      <c r="D138" s="106"/>
      <c r="E138" s="98" t="s">
        <v>225</v>
      </c>
      <c r="F138" s="98"/>
      <c r="G138" s="98" t="s">
        <v>103</v>
      </c>
      <c r="H138" s="106">
        <v>2007</v>
      </c>
      <c r="I138" s="316"/>
      <c r="J138" s="316"/>
      <c r="K138" s="316"/>
      <c r="L138" s="316"/>
      <c r="M138" s="316"/>
      <c r="N138" s="106" t="s">
        <v>25</v>
      </c>
      <c r="O138" s="188">
        <v>6754000</v>
      </c>
      <c r="P138" s="582"/>
      <c r="Q138" s="125" t="e">
        <f>#REF!</f>
        <v>#REF!</v>
      </c>
      <c r="R138" s="126" t="e">
        <f t="shared" si="34"/>
        <v>#REF!</v>
      </c>
      <c r="S138" s="126" t="e">
        <f t="shared" si="35"/>
        <v>#REF!</v>
      </c>
      <c r="T138" s="127" t="e">
        <f t="shared" si="36"/>
        <v>#REF!</v>
      </c>
      <c r="U138" s="109">
        <f t="shared" si="42"/>
        <v>6</v>
      </c>
      <c r="V138" s="127" t="e">
        <f t="shared" si="37"/>
        <v>#REF!</v>
      </c>
      <c r="W138" s="127">
        <f t="shared" si="43"/>
        <v>7</v>
      </c>
      <c r="X138" s="127" t="e">
        <f t="shared" si="38"/>
        <v>#REF!</v>
      </c>
      <c r="Y138" s="109" t="e">
        <f t="shared" si="39"/>
        <v>#REF!</v>
      </c>
      <c r="Z138" s="109" t="e">
        <f t="shared" si="40"/>
        <v>#REF!</v>
      </c>
      <c r="AA138" s="109" t="e">
        <f t="shared" si="41"/>
        <v>#REF!</v>
      </c>
      <c r="AB138" s="128">
        <f t="shared" si="44"/>
        <v>2007</v>
      </c>
      <c r="AC138" s="129" t="e">
        <f t="shared" si="45"/>
        <v>#REF!</v>
      </c>
    </row>
    <row r="139" spans="1:29" s="89" customFormat="1" ht="60" customHeight="1" x14ac:dyDescent="0.15">
      <c r="A139" s="599">
        <v>106</v>
      </c>
      <c r="B139" s="98" t="s">
        <v>790</v>
      </c>
      <c r="C139" s="98" t="s">
        <v>226</v>
      </c>
      <c r="D139" s="106"/>
      <c r="E139" s="98" t="s">
        <v>228</v>
      </c>
      <c r="F139" s="98"/>
      <c r="G139" s="98" t="s">
        <v>72</v>
      </c>
      <c r="H139" s="106">
        <v>2007</v>
      </c>
      <c r="I139" s="316"/>
      <c r="J139" s="316"/>
      <c r="K139" s="316"/>
      <c r="L139" s="316"/>
      <c r="M139" s="316"/>
      <c r="N139" s="106" t="s">
        <v>25</v>
      </c>
      <c r="O139" s="188">
        <v>4939000</v>
      </c>
      <c r="P139" s="582"/>
      <c r="Q139" s="125" t="e">
        <f>#REF!</f>
        <v>#REF!</v>
      </c>
      <c r="R139" s="126" t="e">
        <f t="shared" si="34"/>
        <v>#REF!</v>
      </c>
      <c r="S139" s="126" t="e">
        <f t="shared" si="35"/>
        <v>#REF!</v>
      </c>
      <c r="T139" s="127" t="e">
        <f t="shared" si="36"/>
        <v>#REF!</v>
      </c>
      <c r="U139" s="109">
        <f t="shared" si="42"/>
        <v>6</v>
      </c>
      <c r="V139" s="127" t="e">
        <f t="shared" si="37"/>
        <v>#REF!</v>
      </c>
      <c r="W139" s="127">
        <f t="shared" si="43"/>
        <v>7</v>
      </c>
      <c r="X139" s="127" t="e">
        <f t="shared" si="38"/>
        <v>#REF!</v>
      </c>
      <c r="Y139" s="109" t="e">
        <f t="shared" si="39"/>
        <v>#REF!</v>
      </c>
      <c r="Z139" s="109" t="e">
        <f t="shared" si="40"/>
        <v>#REF!</v>
      </c>
      <c r="AA139" s="109" t="e">
        <f t="shared" si="41"/>
        <v>#REF!</v>
      </c>
      <c r="AB139" s="128">
        <f t="shared" si="44"/>
        <v>2007</v>
      </c>
      <c r="AC139" s="129" t="e">
        <f t="shared" si="45"/>
        <v>#REF!</v>
      </c>
    </row>
    <row r="140" spans="1:29" s="89" customFormat="1" ht="60" customHeight="1" x14ac:dyDescent="0.15">
      <c r="A140" s="599">
        <v>107</v>
      </c>
      <c r="B140" s="98" t="s">
        <v>785</v>
      </c>
      <c r="C140" s="98" t="s">
        <v>229</v>
      </c>
      <c r="D140" s="106"/>
      <c r="E140" s="98" t="s">
        <v>231</v>
      </c>
      <c r="F140" s="98"/>
      <c r="G140" s="98" t="s">
        <v>76</v>
      </c>
      <c r="H140" s="106">
        <v>2007</v>
      </c>
      <c r="I140" s="316"/>
      <c r="J140" s="316"/>
      <c r="K140" s="316"/>
      <c r="L140" s="316"/>
      <c r="M140" s="316"/>
      <c r="N140" s="106" t="s">
        <v>25</v>
      </c>
      <c r="O140" s="188">
        <v>4972000</v>
      </c>
      <c r="P140" s="582"/>
      <c r="Q140" s="125" t="e">
        <f>#REF!</f>
        <v>#REF!</v>
      </c>
      <c r="R140" s="126" t="e">
        <f t="shared" si="34"/>
        <v>#REF!</v>
      </c>
      <c r="S140" s="126" t="e">
        <f t="shared" si="35"/>
        <v>#REF!</v>
      </c>
      <c r="T140" s="127" t="e">
        <f t="shared" si="36"/>
        <v>#REF!</v>
      </c>
      <c r="U140" s="109">
        <f t="shared" si="42"/>
        <v>6</v>
      </c>
      <c r="V140" s="127" t="e">
        <f t="shared" si="37"/>
        <v>#REF!</v>
      </c>
      <c r="W140" s="127">
        <f t="shared" si="43"/>
        <v>7</v>
      </c>
      <c r="X140" s="127" t="e">
        <f t="shared" si="38"/>
        <v>#REF!</v>
      </c>
      <c r="Y140" s="109" t="e">
        <f t="shared" si="39"/>
        <v>#REF!</v>
      </c>
      <c r="Z140" s="109" t="e">
        <f t="shared" si="40"/>
        <v>#REF!</v>
      </c>
      <c r="AA140" s="109" t="e">
        <f t="shared" si="41"/>
        <v>#REF!</v>
      </c>
      <c r="AB140" s="128">
        <f t="shared" si="44"/>
        <v>2007</v>
      </c>
      <c r="AC140" s="129" t="e">
        <f t="shared" si="45"/>
        <v>#REF!</v>
      </c>
    </row>
    <row r="141" spans="1:29" s="89" customFormat="1" ht="60" customHeight="1" x14ac:dyDescent="0.15">
      <c r="A141" s="599">
        <v>108</v>
      </c>
      <c r="B141" s="98" t="s">
        <v>785</v>
      </c>
      <c r="C141" s="98" t="s">
        <v>232</v>
      </c>
      <c r="D141" s="106"/>
      <c r="E141" s="98" t="s">
        <v>234</v>
      </c>
      <c r="F141" s="98"/>
      <c r="G141" s="98"/>
      <c r="H141" s="106">
        <v>2007</v>
      </c>
      <c r="I141" s="316"/>
      <c r="J141" s="316"/>
      <c r="K141" s="316"/>
      <c r="L141" s="316"/>
      <c r="M141" s="316"/>
      <c r="N141" s="106" t="s">
        <v>25</v>
      </c>
      <c r="O141" s="188">
        <v>4977500</v>
      </c>
      <c r="P141" s="582"/>
      <c r="Q141" s="125" t="e">
        <f>#REF!</f>
        <v>#REF!</v>
      </c>
      <c r="R141" s="126" t="e">
        <f t="shared" si="34"/>
        <v>#REF!</v>
      </c>
      <c r="S141" s="126" t="e">
        <f t="shared" si="35"/>
        <v>#REF!</v>
      </c>
      <c r="T141" s="127" t="e">
        <f t="shared" si="36"/>
        <v>#REF!</v>
      </c>
      <c r="U141" s="109">
        <f t="shared" si="42"/>
        <v>6</v>
      </c>
      <c r="V141" s="127" t="e">
        <f t="shared" si="37"/>
        <v>#REF!</v>
      </c>
      <c r="W141" s="127">
        <f t="shared" si="43"/>
        <v>7</v>
      </c>
      <c r="X141" s="127" t="e">
        <f t="shared" si="38"/>
        <v>#REF!</v>
      </c>
      <c r="Y141" s="109" t="e">
        <f t="shared" si="39"/>
        <v>#REF!</v>
      </c>
      <c r="Z141" s="109" t="e">
        <f t="shared" si="40"/>
        <v>#REF!</v>
      </c>
      <c r="AA141" s="109" t="e">
        <f t="shared" si="41"/>
        <v>#REF!</v>
      </c>
      <c r="AB141" s="128">
        <f t="shared" si="44"/>
        <v>2007</v>
      </c>
      <c r="AC141" s="129" t="e">
        <f t="shared" si="45"/>
        <v>#REF!</v>
      </c>
    </row>
    <row r="142" spans="1:29" s="89" customFormat="1" ht="52" customHeight="1" x14ac:dyDescent="0.15">
      <c r="A142" s="599">
        <v>109</v>
      </c>
      <c r="B142" s="98" t="s">
        <v>780</v>
      </c>
      <c r="C142" s="98" t="s">
        <v>235</v>
      </c>
      <c r="D142" s="106"/>
      <c r="E142" s="98" t="s">
        <v>237</v>
      </c>
      <c r="F142" s="98"/>
      <c r="G142" s="98"/>
      <c r="H142" s="106">
        <v>2007</v>
      </c>
      <c r="I142" s="316"/>
      <c r="J142" s="316"/>
      <c r="K142" s="316"/>
      <c r="L142" s="316"/>
      <c r="M142" s="316"/>
      <c r="N142" s="106" t="s">
        <v>25</v>
      </c>
      <c r="O142" s="188">
        <v>10477500</v>
      </c>
      <c r="P142" s="582"/>
      <c r="Q142" s="125" t="e">
        <f>#REF!</f>
        <v>#REF!</v>
      </c>
      <c r="R142" s="126" t="e">
        <f t="shared" si="34"/>
        <v>#REF!</v>
      </c>
      <c r="S142" s="126" t="e">
        <f t="shared" si="35"/>
        <v>#REF!</v>
      </c>
      <c r="T142" s="127" t="e">
        <f t="shared" si="36"/>
        <v>#REF!</v>
      </c>
      <c r="U142" s="109">
        <f t="shared" si="42"/>
        <v>6</v>
      </c>
      <c r="V142" s="127" t="e">
        <f t="shared" si="37"/>
        <v>#REF!</v>
      </c>
      <c r="W142" s="127">
        <f t="shared" si="43"/>
        <v>7</v>
      </c>
      <c r="X142" s="127" t="e">
        <f t="shared" si="38"/>
        <v>#REF!</v>
      </c>
      <c r="Y142" s="109" t="e">
        <f t="shared" si="39"/>
        <v>#REF!</v>
      </c>
      <c r="Z142" s="109" t="e">
        <f t="shared" si="40"/>
        <v>#REF!</v>
      </c>
      <c r="AA142" s="109" t="e">
        <f t="shared" si="41"/>
        <v>#REF!</v>
      </c>
      <c r="AB142" s="128">
        <f t="shared" si="44"/>
        <v>2007</v>
      </c>
      <c r="AC142" s="129" t="e">
        <f t="shared" si="45"/>
        <v>#REF!</v>
      </c>
    </row>
    <row r="143" spans="1:29" s="89" customFormat="1" ht="36" customHeight="1" x14ac:dyDescent="0.15">
      <c r="A143" s="599">
        <v>110</v>
      </c>
      <c r="B143" s="98" t="s">
        <v>874</v>
      </c>
      <c r="C143" s="98" t="s">
        <v>238</v>
      </c>
      <c r="D143" s="106"/>
      <c r="E143" s="98" t="s">
        <v>240</v>
      </c>
      <c r="F143" s="98"/>
      <c r="G143" s="98"/>
      <c r="H143" s="106">
        <v>2007</v>
      </c>
      <c r="I143" s="316"/>
      <c r="J143" s="316"/>
      <c r="K143" s="316"/>
      <c r="L143" s="316"/>
      <c r="M143" s="316"/>
      <c r="N143" s="106" t="s">
        <v>25</v>
      </c>
      <c r="O143" s="188">
        <v>1237000</v>
      </c>
      <c r="P143" s="582"/>
      <c r="Q143" s="125" t="e">
        <f>#REF!</f>
        <v>#REF!</v>
      </c>
      <c r="R143" s="126" t="e">
        <f t="shared" si="34"/>
        <v>#REF!</v>
      </c>
      <c r="S143" s="126" t="e">
        <f t="shared" si="35"/>
        <v>#REF!</v>
      </c>
      <c r="T143" s="127" t="e">
        <f t="shared" si="36"/>
        <v>#REF!</v>
      </c>
      <c r="U143" s="109">
        <f t="shared" si="42"/>
        <v>6</v>
      </c>
      <c r="V143" s="127" t="e">
        <f t="shared" si="37"/>
        <v>#REF!</v>
      </c>
      <c r="W143" s="127">
        <f t="shared" si="43"/>
        <v>7</v>
      </c>
      <c r="X143" s="127" t="e">
        <f t="shared" si="38"/>
        <v>#REF!</v>
      </c>
      <c r="Y143" s="109" t="e">
        <f t="shared" si="39"/>
        <v>#REF!</v>
      </c>
      <c r="Z143" s="109" t="e">
        <f t="shared" si="40"/>
        <v>#REF!</v>
      </c>
      <c r="AA143" s="109" t="e">
        <f t="shared" si="41"/>
        <v>#REF!</v>
      </c>
      <c r="AB143" s="128">
        <f t="shared" si="44"/>
        <v>2007</v>
      </c>
      <c r="AC143" s="129" t="e">
        <f t="shared" si="45"/>
        <v>#REF!</v>
      </c>
    </row>
    <row r="144" spans="1:29" s="89" customFormat="1" ht="36" customHeight="1" x14ac:dyDescent="0.15">
      <c r="A144" s="599">
        <v>111</v>
      </c>
      <c r="B144" s="98" t="s">
        <v>242</v>
      </c>
      <c r="C144" s="98" t="s">
        <v>241</v>
      </c>
      <c r="D144" s="106"/>
      <c r="E144" s="98" t="s">
        <v>243</v>
      </c>
      <c r="F144" s="98"/>
      <c r="G144" s="98"/>
      <c r="H144" s="106">
        <v>2007</v>
      </c>
      <c r="I144" s="316"/>
      <c r="J144" s="316"/>
      <c r="K144" s="316"/>
      <c r="L144" s="316"/>
      <c r="M144" s="316"/>
      <c r="N144" s="106" t="s">
        <v>25</v>
      </c>
      <c r="O144" s="188">
        <v>17480000</v>
      </c>
      <c r="P144" s="582"/>
      <c r="Q144" s="125" t="e">
        <f>#REF!</f>
        <v>#REF!</v>
      </c>
      <c r="R144" s="126" t="e">
        <f t="shared" si="34"/>
        <v>#REF!</v>
      </c>
      <c r="S144" s="126" t="e">
        <f t="shared" si="35"/>
        <v>#REF!</v>
      </c>
      <c r="T144" s="127" t="e">
        <f t="shared" si="36"/>
        <v>#REF!</v>
      </c>
      <c r="U144" s="109">
        <f t="shared" si="42"/>
        <v>6</v>
      </c>
      <c r="V144" s="127" t="e">
        <f t="shared" si="37"/>
        <v>#REF!</v>
      </c>
      <c r="W144" s="127">
        <f t="shared" si="43"/>
        <v>7</v>
      </c>
      <c r="X144" s="127" t="e">
        <f t="shared" si="38"/>
        <v>#REF!</v>
      </c>
      <c r="Y144" s="109" t="e">
        <f t="shared" si="39"/>
        <v>#REF!</v>
      </c>
      <c r="Z144" s="109" t="e">
        <f t="shared" si="40"/>
        <v>#REF!</v>
      </c>
      <c r="AA144" s="109" t="e">
        <f t="shared" si="41"/>
        <v>#REF!</v>
      </c>
      <c r="AB144" s="128">
        <f t="shared" si="44"/>
        <v>2007</v>
      </c>
      <c r="AC144" s="129" t="e">
        <f t="shared" si="45"/>
        <v>#REF!</v>
      </c>
    </row>
    <row r="145" spans="1:29" s="89" customFormat="1" ht="61" customHeight="1" x14ac:dyDescent="0.15">
      <c r="A145" s="599">
        <v>112</v>
      </c>
      <c r="B145" s="98" t="s">
        <v>786</v>
      </c>
      <c r="C145" s="98" t="s">
        <v>244</v>
      </c>
      <c r="D145" s="106"/>
      <c r="E145" s="98" t="s">
        <v>246</v>
      </c>
      <c r="F145" s="98"/>
      <c r="G145" s="98"/>
      <c r="H145" s="106">
        <v>2008</v>
      </c>
      <c r="I145" s="316"/>
      <c r="J145" s="316"/>
      <c r="K145" s="316"/>
      <c r="L145" s="316"/>
      <c r="M145" s="316"/>
      <c r="N145" s="106" t="s">
        <v>25</v>
      </c>
      <c r="O145" s="188">
        <v>4928000</v>
      </c>
      <c r="P145" s="582"/>
      <c r="Q145" s="125" t="e">
        <f>#REF!</f>
        <v>#REF!</v>
      </c>
      <c r="R145" s="126" t="e">
        <f t="shared" si="34"/>
        <v>#REF!</v>
      </c>
      <c r="S145" s="126" t="e">
        <f t="shared" si="35"/>
        <v>#REF!</v>
      </c>
      <c r="T145" s="127" t="e">
        <f t="shared" si="36"/>
        <v>#REF!</v>
      </c>
      <c r="U145" s="109">
        <f t="shared" si="42"/>
        <v>5</v>
      </c>
      <c r="V145" s="127" t="e">
        <f t="shared" si="37"/>
        <v>#REF!</v>
      </c>
      <c r="W145" s="127">
        <f t="shared" si="43"/>
        <v>6</v>
      </c>
      <c r="X145" s="127" t="e">
        <f t="shared" si="38"/>
        <v>#REF!</v>
      </c>
      <c r="Y145" s="109" t="e">
        <f t="shared" si="39"/>
        <v>#REF!</v>
      </c>
      <c r="Z145" s="109" t="e">
        <f t="shared" si="40"/>
        <v>#REF!</v>
      </c>
      <c r="AA145" s="109" t="e">
        <f t="shared" si="41"/>
        <v>#REF!</v>
      </c>
      <c r="AB145" s="128">
        <f t="shared" si="44"/>
        <v>2008</v>
      </c>
      <c r="AC145" s="129" t="e">
        <f t="shared" si="45"/>
        <v>#REF!</v>
      </c>
    </row>
    <row r="146" spans="1:29" s="89" customFormat="1" ht="76" customHeight="1" x14ac:dyDescent="0.15">
      <c r="A146" s="599">
        <v>113</v>
      </c>
      <c r="B146" s="98" t="s">
        <v>798</v>
      </c>
      <c r="C146" s="98" t="s">
        <v>247</v>
      </c>
      <c r="D146" s="106"/>
      <c r="E146" s="98" t="s">
        <v>249</v>
      </c>
      <c r="F146" s="98"/>
      <c r="G146" s="98"/>
      <c r="H146" s="106">
        <v>2008</v>
      </c>
      <c r="I146" s="316"/>
      <c r="J146" s="316"/>
      <c r="K146" s="316"/>
      <c r="L146" s="316"/>
      <c r="M146" s="316"/>
      <c r="N146" s="106" t="s">
        <v>25</v>
      </c>
      <c r="O146" s="188">
        <v>7403000</v>
      </c>
      <c r="P146" s="582"/>
      <c r="Q146" s="125" t="e">
        <f>#REF!</f>
        <v>#REF!</v>
      </c>
      <c r="R146" s="126" t="e">
        <f t="shared" si="34"/>
        <v>#REF!</v>
      </c>
      <c r="S146" s="126" t="e">
        <f t="shared" si="35"/>
        <v>#REF!</v>
      </c>
      <c r="T146" s="127" t="e">
        <f t="shared" si="36"/>
        <v>#REF!</v>
      </c>
      <c r="U146" s="109">
        <f t="shared" si="42"/>
        <v>5</v>
      </c>
      <c r="V146" s="127" t="e">
        <f t="shared" si="37"/>
        <v>#REF!</v>
      </c>
      <c r="W146" s="127">
        <f t="shared" si="43"/>
        <v>6</v>
      </c>
      <c r="X146" s="127" t="e">
        <f t="shared" si="38"/>
        <v>#REF!</v>
      </c>
      <c r="Y146" s="109" t="e">
        <f t="shared" si="39"/>
        <v>#REF!</v>
      </c>
      <c r="Z146" s="109" t="e">
        <f t="shared" si="40"/>
        <v>#REF!</v>
      </c>
      <c r="AA146" s="109" t="e">
        <f t="shared" si="41"/>
        <v>#REF!</v>
      </c>
      <c r="AB146" s="128">
        <f t="shared" si="44"/>
        <v>2008</v>
      </c>
      <c r="AC146" s="129" t="e">
        <f t="shared" si="45"/>
        <v>#REF!</v>
      </c>
    </row>
    <row r="147" spans="1:29" s="89" customFormat="1" ht="61" customHeight="1" x14ac:dyDescent="0.15">
      <c r="A147" s="599">
        <v>114</v>
      </c>
      <c r="B147" s="98" t="s">
        <v>928</v>
      </c>
      <c r="C147" s="98" t="s">
        <v>250</v>
      </c>
      <c r="D147" s="106"/>
      <c r="E147" s="98" t="s">
        <v>252</v>
      </c>
      <c r="F147" s="98"/>
      <c r="G147" s="98"/>
      <c r="H147" s="106">
        <v>2008</v>
      </c>
      <c r="I147" s="316"/>
      <c r="J147" s="316"/>
      <c r="K147" s="316"/>
      <c r="L147" s="316"/>
      <c r="M147" s="316"/>
      <c r="N147" s="106" t="s">
        <v>25</v>
      </c>
      <c r="O147" s="188">
        <v>24819300</v>
      </c>
      <c r="P147" s="582"/>
      <c r="Q147" s="125" t="e">
        <f>#REF!</f>
        <v>#REF!</v>
      </c>
      <c r="R147" s="126" t="e">
        <f t="shared" si="34"/>
        <v>#REF!</v>
      </c>
      <c r="S147" s="126" t="e">
        <f t="shared" si="35"/>
        <v>#REF!</v>
      </c>
      <c r="T147" s="127" t="e">
        <f t="shared" si="36"/>
        <v>#REF!</v>
      </c>
      <c r="U147" s="109">
        <f t="shared" si="42"/>
        <v>5</v>
      </c>
      <c r="V147" s="127" t="e">
        <f t="shared" si="37"/>
        <v>#REF!</v>
      </c>
      <c r="W147" s="127">
        <f t="shared" si="43"/>
        <v>6</v>
      </c>
      <c r="X147" s="127" t="e">
        <f t="shared" si="38"/>
        <v>#REF!</v>
      </c>
      <c r="Y147" s="109" t="e">
        <f t="shared" si="39"/>
        <v>#REF!</v>
      </c>
      <c r="Z147" s="109" t="e">
        <f t="shared" si="40"/>
        <v>#REF!</v>
      </c>
      <c r="AA147" s="109" t="e">
        <f t="shared" si="41"/>
        <v>#REF!</v>
      </c>
      <c r="AB147" s="128">
        <f t="shared" si="44"/>
        <v>2008</v>
      </c>
      <c r="AC147" s="129" t="e">
        <f t="shared" si="45"/>
        <v>#REF!</v>
      </c>
    </row>
    <row r="148" spans="1:29" s="89" customFormat="1" ht="90" customHeight="1" x14ac:dyDescent="0.15">
      <c r="A148" s="599">
        <v>115</v>
      </c>
      <c r="B148" s="98" t="s">
        <v>796</v>
      </c>
      <c r="C148" s="98" t="s">
        <v>109</v>
      </c>
      <c r="D148" s="106"/>
      <c r="E148" s="98" t="s">
        <v>254</v>
      </c>
      <c r="F148" s="98"/>
      <c r="G148" s="98"/>
      <c r="H148" s="106">
        <v>2008</v>
      </c>
      <c r="I148" s="316"/>
      <c r="J148" s="316"/>
      <c r="K148" s="316"/>
      <c r="L148" s="316"/>
      <c r="M148" s="316"/>
      <c r="N148" s="106" t="s">
        <v>25</v>
      </c>
      <c r="O148" s="188">
        <v>3999600</v>
      </c>
      <c r="P148" s="582"/>
      <c r="Q148" s="125" t="e">
        <f>#REF!</f>
        <v>#REF!</v>
      </c>
      <c r="R148" s="126" t="e">
        <f t="shared" si="34"/>
        <v>#REF!</v>
      </c>
      <c r="S148" s="126" t="e">
        <f t="shared" si="35"/>
        <v>#REF!</v>
      </c>
      <c r="T148" s="127" t="e">
        <f t="shared" si="36"/>
        <v>#REF!</v>
      </c>
      <c r="U148" s="109">
        <f t="shared" si="42"/>
        <v>5</v>
      </c>
      <c r="V148" s="127" t="e">
        <f t="shared" si="37"/>
        <v>#REF!</v>
      </c>
      <c r="W148" s="127">
        <f t="shared" si="43"/>
        <v>6</v>
      </c>
      <c r="X148" s="127" t="e">
        <f t="shared" si="38"/>
        <v>#REF!</v>
      </c>
      <c r="Y148" s="109" t="e">
        <f t="shared" si="39"/>
        <v>#REF!</v>
      </c>
      <c r="Z148" s="109" t="e">
        <f t="shared" si="40"/>
        <v>#REF!</v>
      </c>
      <c r="AA148" s="109" t="e">
        <f t="shared" si="41"/>
        <v>#REF!</v>
      </c>
      <c r="AB148" s="128">
        <f t="shared" si="44"/>
        <v>2008</v>
      </c>
      <c r="AC148" s="129" t="e">
        <f t="shared" si="45"/>
        <v>#REF!</v>
      </c>
    </row>
    <row r="149" spans="1:29" s="89" customFormat="1" ht="36" customHeight="1" x14ac:dyDescent="0.15">
      <c r="A149" s="599">
        <v>116</v>
      </c>
      <c r="B149" s="98" t="s">
        <v>788</v>
      </c>
      <c r="C149" s="98" t="s">
        <v>255</v>
      </c>
      <c r="D149" s="106"/>
      <c r="E149" s="98" t="s">
        <v>257</v>
      </c>
      <c r="F149" s="98"/>
      <c r="G149" s="98"/>
      <c r="H149" s="106">
        <v>2009</v>
      </c>
      <c r="I149" s="316"/>
      <c r="J149" s="316"/>
      <c r="K149" s="316"/>
      <c r="L149" s="316"/>
      <c r="M149" s="316"/>
      <c r="N149" s="106" t="s">
        <v>25</v>
      </c>
      <c r="O149" s="188">
        <v>14987500</v>
      </c>
      <c r="P149" s="582"/>
      <c r="Q149" s="125" t="e">
        <f>#REF!</f>
        <v>#REF!</v>
      </c>
      <c r="R149" s="126" t="e">
        <f t="shared" si="34"/>
        <v>#REF!</v>
      </c>
      <c r="S149" s="126" t="e">
        <f t="shared" si="35"/>
        <v>#REF!</v>
      </c>
      <c r="T149" s="127" t="e">
        <f t="shared" si="36"/>
        <v>#REF!</v>
      </c>
      <c r="U149" s="109">
        <f t="shared" si="42"/>
        <v>4</v>
      </c>
      <c r="V149" s="127" t="e">
        <f t="shared" si="37"/>
        <v>#REF!</v>
      </c>
      <c r="W149" s="127">
        <f t="shared" si="43"/>
        <v>5</v>
      </c>
      <c r="X149" s="127" t="e">
        <f t="shared" si="38"/>
        <v>#REF!</v>
      </c>
      <c r="Y149" s="109" t="e">
        <f t="shared" si="39"/>
        <v>#REF!</v>
      </c>
      <c r="Z149" s="109" t="e">
        <f t="shared" si="40"/>
        <v>#REF!</v>
      </c>
      <c r="AA149" s="109" t="e">
        <f t="shared" si="41"/>
        <v>#REF!</v>
      </c>
      <c r="AB149" s="128">
        <f t="shared" si="44"/>
        <v>2009</v>
      </c>
      <c r="AC149" s="129" t="e">
        <f t="shared" si="45"/>
        <v>#REF!</v>
      </c>
    </row>
    <row r="150" spans="1:29" s="89" customFormat="1" ht="36" customHeight="1" x14ac:dyDescent="0.15">
      <c r="A150" s="599">
        <v>117</v>
      </c>
      <c r="B150" s="98" t="s">
        <v>780</v>
      </c>
      <c r="C150" s="98" t="s">
        <v>213</v>
      </c>
      <c r="D150" s="106"/>
      <c r="E150" s="98" t="s">
        <v>71</v>
      </c>
      <c r="F150" s="98"/>
      <c r="G150" s="98"/>
      <c r="H150" s="106">
        <v>2009</v>
      </c>
      <c r="I150" s="316"/>
      <c r="J150" s="316"/>
      <c r="K150" s="316"/>
      <c r="L150" s="316"/>
      <c r="M150" s="316"/>
      <c r="N150" s="106" t="s">
        <v>25</v>
      </c>
      <c r="O150" s="188">
        <v>29832000</v>
      </c>
      <c r="P150" s="582"/>
      <c r="Q150" s="125" t="e">
        <f>#REF!</f>
        <v>#REF!</v>
      </c>
      <c r="R150" s="126" t="e">
        <f t="shared" si="34"/>
        <v>#REF!</v>
      </c>
      <c r="S150" s="126" t="e">
        <f t="shared" si="35"/>
        <v>#REF!</v>
      </c>
      <c r="T150" s="127" t="e">
        <f t="shared" si="36"/>
        <v>#REF!</v>
      </c>
      <c r="U150" s="109">
        <f t="shared" si="42"/>
        <v>4</v>
      </c>
      <c r="V150" s="127" t="e">
        <f t="shared" si="37"/>
        <v>#REF!</v>
      </c>
      <c r="W150" s="127">
        <f t="shared" si="43"/>
        <v>5</v>
      </c>
      <c r="X150" s="127" t="e">
        <f t="shared" si="38"/>
        <v>#REF!</v>
      </c>
      <c r="Y150" s="109" t="e">
        <f t="shared" si="39"/>
        <v>#REF!</v>
      </c>
      <c r="Z150" s="109" t="e">
        <f t="shared" si="40"/>
        <v>#REF!</v>
      </c>
      <c r="AA150" s="109" t="e">
        <f t="shared" si="41"/>
        <v>#REF!</v>
      </c>
      <c r="AB150" s="128">
        <f t="shared" si="44"/>
        <v>2009</v>
      </c>
      <c r="AC150" s="129" t="e">
        <f t="shared" si="45"/>
        <v>#REF!</v>
      </c>
    </row>
    <row r="151" spans="1:29" s="89" customFormat="1" ht="36" customHeight="1" x14ac:dyDescent="0.15">
      <c r="A151" s="599">
        <v>118</v>
      </c>
      <c r="B151" s="98" t="s">
        <v>203</v>
      </c>
      <c r="C151" s="98" t="s">
        <v>202</v>
      </c>
      <c r="D151" s="106"/>
      <c r="E151" s="98" t="s">
        <v>258</v>
      </c>
      <c r="F151" s="98"/>
      <c r="G151" s="98"/>
      <c r="H151" s="106">
        <v>2009</v>
      </c>
      <c r="I151" s="316"/>
      <c r="J151" s="316"/>
      <c r="K151" s="316"/>
      <c r="L151" s="316"/>
      <c r="M151" s="316"/>
      <c r="N151" s="106" t="s">
        <v>25</v>
      </c>
      <c r="O151" s="188">
        <v>29887000</v>
      </c>
      <c r="P151" s="582"/>
      <c r="Q151" s="125" t="e">
        <f>#REF!</f>
        <v>#REF!</v>
      </c>
      <c r="R151" s="126" t="e">
        <f t="shared" si="34"/>
        <v>#REF!</v>
      </c>
      <c r="S151" s="126" t="e">
        <f t="shared" si="35"/>
        <v>#REF!</v>
      </c>
      <c r="T151" s="127" t="e">
        <f t="shared" si="36"/>
        <v>#REF!</v>
      </c>
      <c r="U151" s="109">
        <f t="shared" si="42"/>
        <v>4</v>
      </c>
      <c r="V151" s="127" t="e">
        <f t="shared" si="37"/>
        <v>#REF!</v>
      </c>
      <c r="W151" s="127">
        <f t="shared" si="43"/>
        <v>5</v>
      </c>
      <c r="X151" s="127" t="e">
        <f t="shared" si="38"/>
        <v>#REF!</v>
      </c>
      <c r="Y151" s="109" t="e">
        <f t="shared" si="39"/>
        <v>#REF!</v>
      </c>
      <c r="Z151" s="109" t="e">
        <f t="shared" si="40"/>
        <v>#REF!</v>
      </c>
      <c r="AA151" s="109" t="e">
        <f t="shared" si="41"/>
        <v>#REF!</v>
      </c>
      <c r="AB151" s="128">
        <f t="shared" si="44"/>
        <v>2009</v>
      </c>
      <c r="AC151" s="129" t="e">
        <f t="shared" si="45"/>
        <v>#REF!</v>
      </c>
    </row>
    <row r="152" spans="1:29" s="89" customFormat="1" ht="36" customHeight="1" x14ac:dyDescent="0.15">
      <c r="A152" s="599">
        <v>119</v>
      </c>
      <c r="B152" s="98" t="s">
        <v>771</v>
      </c>
      <c r="C152" s="98" t="s">
        <v>77</v>
      </c>
      <c r="D152" s="106"/>
      <c r="E152" s="98" t="s">
        <v>260</v>
      </c>
      <c r="F152" s="98"/>
      <c r="G152" s="98"/>
      <c r="H152" s="106">
        <v>2009</v>
      </c>
      <c r="I152" s="316"/>
      <c r="J152" s="316"/>
      <c r="K152" s="316"/>
      <c r="L152" s="316"/>
      <c r="M152" s="316"/>
      <c r="N152" s="106" t="s">
        <v>25</v>
      </c>
      <c r="O152" s="188">
        <v>39820000</v>
      </c>
      <c r="P152" s="582"/>
      <c r="Q152" s="125" t="e">
        <f>#REF!</f>
        <v>#REF!</v>
      </c>
      <c r="R152" s="126" t="e">
        <f t="shared" si="34"/>
        <v>#REF!</v>
      </c>
      <c r="S152" s="126" t="e">
        <f t="shared" si="35"/>
        <v>#REF!</v>
      </c>
      <c r="T152" s="127" t="e">
        <f t="shared" si="36"/>
        <v>#REF!</v>
      </c>
      <c r="U152" s="109">
        <f t="shared" si="42"/>
        <v>4</v>
      </c>
      <c r="V152" s="127" t="e">
        <f t="shared" si="37"/>
        <v>#REF!</v>
      </c>
      <c r="W152" s="127">
        <f t="shared" si="43"/>
        <v>5</v>
      </c>
      <c r="X152" s="127" t="e">
        <f t="shared" si="38"/>
        <v>#REF!</v>
      </c>
      <c r="Y152" s="109" t="e">
        <f t="shared" si="39"/>
        <v>#REF!</v>
      </c>
      <c r="Z152" s="109" t="e">
        <f t="shared" si="40"/>
        <v>#REF!</v>
      </c>
      <c r="AA152" s="109" t="e">
        <f t="shared" si="41"/>
        <v>#REF!</v>
      </c>
      <c r="AB152" s="128">
        <f t="shared" si="44"/>
        <v>2009</v>
      </c>
      <c r="AC152" s="129" t="e">
        <f t="shared" si="45"/>
        <v>#REF!</v>
      </c>
    </row>
    <row r="153" spans="1:29" s="89" customFormat="1" ht="79" customHeight="1" x14ac:dyDescent="0.15">
      <c r="A153" s="599">
        <v>120</v>
      </c>
      <c r="B153" s="98" t="s">
        <v>928</v>
      </c>
      <c r="C153" s="98" t="s">
        <v>250</v>
      </c>
      <c r="D153" s="106"/>
      <c r="E153" s="98" t="s">
        <v>261</v>
      </c>
      <c r="F153" s="98"/>
      <c r="G153" s="98" t="s">
        <v>262</v>
      </c>
      <c r="H153" s="106">
        <v>2012</v>
      </c>
      <c r="I153" s="316"/>
      <c r="J153" s="316"/>
      <c r="K153" s="316"/>
      <c r="L153" s="316"/>
      <c r="M153" s="316"/>
      <c r="N153" s="106" t="s">
        <v>25</v>
      </c>
      <c r="O153" s="188">
        <v>7300000</v>
      </c>
      <c r="P153" s="582"/>
      <c r="Q153" s="125" t="e">
        <f>#REF!</f>
        <v>#REF!</v>
      </c>
      <c r="R153" s="126" t="e">
        <f t="shared" si="34"/>
        <v>#REF!</v>
      </c>
      <c r="S153" s="126" t="e">
        <f t="shared" si="35"/>
        <v>#REF!</v>
      </c>
      <c r="T153" s="127" t="e">
        <f t="shared" si="36"/>
        <v>#REF!</v>
      </c>
      <c r="U153" s="109">
        <f t="shared" si="42"/>
        <v>1</v>
      </c>
      <c r="V153" s="127" t="e">
        <f t="shared" si="37"/>
        <v>#REF!</v>
      </c>
      <c r="W153" s="127">
        <f t="shared" si="43"/>
        <v>2</v>
      </c>
      <c r="X153" s="127" t="e">
        <f t="shared" si="38"/>
        <v>#REF!</v>
      </c>
      <c r="Y153" s="109" t="e">
        <f t="shared" si="39"/>
        <v>#REF!</v>
      </c>
      <c r="Z153" s="109" t="e">
        <f t="shared" si="40"/>
        <v>#REF!</v>
      </c>
      <c r="AA153" s="109" t="e">
        <f t="shared" si="41"/>
        <v>#REF!</v>
      </c>
      <c r="AB153" s="128">
        <f t="shared" si="44"/>
        <v>2012</v>
      </c>
      <c r="AC153" s="129" t="e">
        <f t="shared" si="45"/>
        <v>#REF!</v>
      </c>
    </row>
    <row r="154" spans="1:29" s="89" customFormat="1" ht="61" customHeight="1" x14ac:dyDescent="0.15">
      <c r="A154" s="599">
        <v>121</v>
      </c>
      <c r="B154" s="98" t="s">
        <v>796</v>
      </c>
      <c r="C154" s="98" t="s">
        <v>109</v>
      </c>
      <c r="D154" s="106"/>
      <c r="E154" s="98" t="s">
        <v>263</v>
      </c>
      <c r="F154" s="98"/>
      <c r="G154" s="98" t="s">
        <v>262</v>
      </c>
      <c r="H154" s="106">
        <v>2012</v>
      </c>
      <c r="I154" s="316"/>
      <c r="J154" s="316"/>
      <c r="K154" s="316"/>
      <c r="L154" s="316"/>
      <c r="M154" s="316"/>
      <c r="N154" s="106" t="s">
        <v>25</v>
      </c>
      <c r="O154" s="188">
        <v>1200000</v>
      </c>
      <c r="P154" s="582"/>
      <c r="Q154" s="125" t="e">
        <f>#REF!</f>
        <v>#REF!</v>
      </c>
      <c r="R154" s="126" t="e">
        <f t="shared" si="34"/>
        <v>#REF!</v>
      </c>
      <c r="S154" s="126" t="e">
        <f t="shared" si="35"/>
        <v>#REF!</v>
      </c>
      <c r="T154" s="127" t="e">
        <f t="shared" si="36"/>
        <v>#REF!</v>
      </c>
      <c r="U154" s="109">
        <f t="shared" si="42"/>
        <v>1</v>
      </c>
      <c r="V154" s="127" t="e">
        <f t="shared" si="37"/>
        <v>#REF!</v>
      </c>
      <c r="W154" s="127">
        <f t="shared" si="43"/>
        <v>2</v>
      </c>
      <c r="X154" s="127" t="e">
        <f t="shared" si="38"/>
        <v>#REF!</v>
      </c>
      <c r="Y154" s="109" t="e">
        <f t="shared" si="39"/>
        <v>#REF!</v>
      </c>
      <c r="Z154" s="109" t="e">
        <f t="shared" si="40"/>
        <v>#REF!</v>
      </c>
      <c r="AA154" s="109" t="e">
        <f t="shared" si="41"/>
        <v>#REF!</v>
      </c>
      <c r="AB154" s="128">
        <f t="shared" si="44"/>
        <v>2012</v>
      </c>
      <c r="AC154" s="129" t="e">
        <f t="shared" si="45"/>
        <v>#REF!</v>
      </c>
    </row>
    <row r="155" spans="1:29" s="89" customFormat="1" ht="91" customHeight="1" x14ac:dyDescent="0.15">
      <c r="A155" s="599">
        <v>122</v>
      </c>
      <c r="B155" s="98" t="s">
        <v>242</v>
      </c>
      <c r="C155" s="98" t="s">
        <v>241</v>
      </c>
      <c r="D155" s="106"/>
      <c r="E155" s="98" t="s">
        <v>264</v>
      </c>
      <c r="F155" s="98"/>
      <c r="G155" s="98" t="s">
        <v>265</v>
      </c>
      <c r="H155" s="106">
        <v>2012</v>
      </c>
      <c r="I155" s="316"/>
      <c r="J155" s="316"/>
      <c r="K155" s="316"/>
      <c r="L155" s="316"/>
      <c r="M155" s="316"/>
      <c r="N155" s="106" t="s">
        <v>25</v>
      </c>
      <c r="O155" s="188">
        <v>8350000</v>
      </c>
      <c r="P155" s="582"/>
      <c r="Q155" s="125" t="e">
        <f>#REF!</f>
        <v>#REF!</v>
      </c>
      <c r="R155" s="126" t="e">
        <f t="shared" si="34"/>
        <v>#REF!</v>
      </c>
      <c r="S155" s="126" t="e">
        <f t="shared" si="35"/>
        <v>#REF!</v>
      </c>
      <c r="T155" s="127" t="e">
        <f t="shared" si="36"/>
        <v>#REF!</v>
      </c>
      <c r="U155" s="109">
        <f t="shared" si="42"/>
        <v>1</v>
      </c>
      <c r="V155" s="127" t="e">
        <f t="shared" si="37"/>
        <v>#REF!</v>
      </c>
      <c r="W155" s="127">
        <f t="shared" si="43"/>
        <v>2</v>
      </c>
      <c r="X155" s="127" t="e">
        <f t="shared" si="38"/>
        <v>#REF!</v>
      </c>
      <c r="Y155" s="109" t="e">
        <f t="shared" si="39"/>
        <v>#REF!</v>
      </c>
      <c r="Z155" s="109" t="e">
        <f t="shared" si="40"/>
        <v>#REF!</v>
      </c>
      <c r="AA155" s="109" t="e">
        <f t="shared" si="41"/>
        <v>#REF!</v>
      </c>
      <c r="AB155" s="128">
        <f t="shared" si="44"/>
        <v>2012</v>
      </c>
      <c r="AC155" s="129" t="e">
        <f t="shared" si="45"/>
        <v>#REF!</v>
      </c>
    </row>
    <row r="156" spans="1:29" s="89" customFormat="1" ht="36" customHeight="1" x14ac:dyDescent="0.15">
      <c r="A156" s="599">
        <v>123</v>
      </c>
      <c r="B156" s="98" t="s">
        <v>879</v>
      </c>
      <c r="C156" s="182" t="s">
        <v>266</v>
      </c>
      <c r="D156" s="106"/>
      <c r="E156" s="98"/>
      <c r="F156" s="98"/>
      <c r="G156" s="98"/>
      <c r="H156" s="106">
        <v>2012</v>
      </c>
      <c r="I156" s="316"/>
      <c r="J156" s="316"/>
      <c r="K156" s="316"/>
      <c r="L156" s="316"/>
      <c r="M156" s="316"/>
      <c r="N156" s="106" t="s">
        <v>25</v>
      </c>
      <c r="O156" s="188">
        <v>1150000</v>
      </c>
      <c r="P156" s="582"/>
      <c r="Q156" s="125" t="e">
        <f>#REF!</f>
        <v>#REF!</v>
      </c>
      <c r="R156" s="126" t="e">
        <f t="shared" si="34"/>
        <v>#REF!</v>
      </c>
      <c r="S156" s="126" t="e">
        <f t="shared" si="35"/>
        <v>#REF!</v>
      </c>
      <c r="T156" s="127" t="e">
        <f t="shared" si="36"/>
        <v>#REF!</v>
      </c>
      <c r="U156" s="109">
        <f t="shared" si="42"/>
        <v>1</v>
      </c>
      <c r="V156" s="127" t="e">
        <f t="shared" si="37"/>
        <v>#REF!</v>
      </c>
      <c r="W156" s="127">
        <f t="shared" si="43"/>
        <v>2</v>
      </c>
      <c r="X156" s="127" t="e">
        <f t="shared" si="38"/>
        <v>#REF!</v>
      </c>
      <c r="Y156" s="109" t="e">
        <f t="shared" si="39"/>
        <v>#REF!</v>
      </c>
      <c r="Z156" s="109" t="e">
        <f t="shared" si="40"/>
        <v>#REF!</v>
      </c>
      <c r="AA156" s="109" t="e">
        <f t="shared" si="41"/>
        <v>#REF!</v>
      </c>
      <c r="AB156" s="128">
        <f t="shared" si="44"/>
        <v>2012</v>
      </c>
      <c r="AC156" s="129" t="e">
        <f t="shared" si="45"/>
        <v>#REF!</v>
      </c>
    </row>
    <row r="157" spans="1:29" s="89" customFormat="1" ht="57" customHeight="1" x14ac:dyDescent="0.15">
      <c r="A157" s="599">
        <v>124</v>
      </c>
      <c r="B157" s="98" t="s">
        <v>203</v>
      </c>
      <c r="C157" s="98" t="s">
        <v>202</v>
      </c>
      <c r="D157" s="106"/>
      <c r="E157" s="98" t="s">
        <v>267</v>
      </c>
      <c r="F157" s="98"/>
      <c r="G157" s="98"/>
      <c r="H157" s="106">
        <v>2012</v>
      </c>
      <c r="I157" s="316"/>
      <c r="J157" s="316"/>
      <c r="K157" s="316"/>
      <c r="L157" s="316"/>
      <c r="M157" s="316"/>
      <c r="N157" s="106" t="s">
        <v>25</v>
      </c>
      <c r="O157" s="188">
        <v>40764000</v>
      </c>
      <c r="P157" s="582"/>
      <c r="Q157" s="125" t="e">
        <f>#REF!</f>
        <v>#REF!</v>
      </c>
      <c r="R157" s="126" t="e">
        <f t="shared" si="34"/>
        <v>#REF!</v>
      </c>
      <c r="S157" s="126" t="e">
        <f t="shared" si="35"/>
        <v>#REF!</v>
      </c>
      <c r="T157" s="127" t="e">
        <f t="shared" si="36"/>
        <v>#REF!</v>
      </c>
      <c r="U157" s="109">
        <f t="shared" si="42"/>
        <v>1</v>
      </c>
      <c r="V157" s="127" t="e">
        <f t="shared" si="37"/>
        <v>#REF!</v>
      </c>
      <c r="W157" s="127">
        <f t="shared" si="43"/>
        <v>2</v>
      </c>
      <c r="X157" s="127" t="e">
        <f t="shared" si="38"/>
        <v>#REF!</v>
      </c>
      <c r="Y157" s="109" t="e">
        <f t="shared" si="39"/>
        <v>#REF!</v>
      </c>
      <c r="Z157" s="109" t="e">
        <f t="shared" si="40"/>
        <v>#REF!</v>
      </c>
      <c r="AA157" s="109" t="e">
        <f t="shared" si="41"/>
        <v>#REF!</v>
      </c>
      <c r="AB157" s="128">
        <f t="shared" si="44"/>
        <v>2012</v>
      </c>
      <c r="AC157" s="129" t="e">
        <f t="shared" si="45"/>
        <v>#REF!</v>
      </c>
    </row>
    <row r="158" spans="1:29" s="89" customFormat="1" ht="36" customHeight="1" x14ac:dyDescent="0.15">
      <c r="A158" s="599">
        <v>125</v>
      </c>
      <c r="B158" s="98" t="s">
        <v>880</v>
      </c>
      <c r="C158" s="98" t="s">
        <v>268</v>
      </c>
      <c r="D158" s="106"/>
      <c r="E158" s="98" t="s">
        <v>269</v>
      </c>
      <c r="F158" s="98"/>
      <c r="G158" s="98"/>
      <c r="H158" s="106">
        <v>2012</v>
      </c>
      <c r="I158" s="316"/>
      <c r="J158" s="316"/>
      <c r="K158" s="316"/>
      <c r="L158" s="316"/>
      <c r="M158" s="316"/>
      <c r="N158" s="106" t="s">
        <v>25</v>
      </c>
      <c r="O158" s="188">
        <v>3500000</v>
      </c>
      <c r="P158" s="582"/>
      <c r="Q158" s="125" t="e">
        <f>#REF!</f>
        <v>#REF!</v>
      </c>
      <c r="R158" s="126" t="e">
        <f t="shared" si="34"/>
        <v>#REF!</v>
      </c>
      <c r="S158" s="126" t="e">
        <f t="shared" si="35"/>
        <v>#REF!</v>
      </c>
      <c r="T158" s="127" t="e">
        <f t="shared" si="36"/>
        <v>#REF!</v>
      </c>
      <c r="U158" s="109">
        <f t="shared" si="42"/>
        <v>1</v>
      </c>
      <c r="V158" s="127" t="e">
        <f t="shared" si="37"/>
        <v>#REF!</v>
      </c>
      <c r="W158" s="127">
        <f t="shared" si="43"/>
        <v>2</v>
      </c>
      <c r="X158" s="127" t="e">
        <f t="shared" si="38"/>
        <v>#REF!</v>
      </c>
      <c r="Y158" s="109" t="e">
        <f t="shared" si="39"/>
        <v>#REF!</v>
      </c>
      <c r="Z158" s="109" t="e">
        <f t="shared" si="40"/>
        <v>#REF!</v>
      </c>
      <c r="AA158" s="109" t="e">
        <f t="shared" si="41"/>
        <v>#REF!</v>
      </c>
      <c r="AB158" s="128">
        <f t="shared" si="44"/>
        <v>2012</v>
      </c>
      <c r="AC158" s="129" t="e">
        <f t="shared" si="45"/>
        <v>#REF!</v>
      </c>
    </row>
    <row r="159" spans="1:29" s="89" customFormat="1" ht="52" customHeight="1" x14ac:dyDescent="0.15">
      <c r="A159" s="599">
        <v>126</v>
      </c>
      <c r="B159" s="98" t="s">
        <v>864</v>
      </c>
      <c r="C159" s="98" t="s">
        <v>270</v>
      </c>
      <c r="D159" s="106"/>
      <c r="E159" s="98"/>
      <c r="F159" s="98"/>
      <c r="G159" s="98"/>
      <c r="H159" s="106">
        <v>2012</v>
      </c>
      <c r="I159" s="316"/>
      <c r="J159" s="316"/>
      <c r="K159" s="316"/>
      <c r="L159" s="316"/>
      <c r="M159" s="316"/>
      <c r="N159" s="106" t="s">
        <v>25</v>
      </c>
      <c r="O159" s="188">
        <v>1000000</v>
      </c>
      <c r="P159" s="601" t="s">
        <v>270</v>
      </c>
      <c r="Q159" s="125" t="e">
        <f>#REF!</f>
        <v>#REF!</v>
      </c>
      <c r="R159" s="126" t="e">
        <f t="shared" si="34"/>
        <v>#REF!</v>
      </c>
      <c r="S159" s="126" t="e">
        <f t="shared" si="35"/>
        <v>#REF!</v>
      </c>
      <c r="T159" s="127" t="e">
        <f t="shared" si="36"/>
        <v>#REF!</v>
      </c>
      <c r="U159" s="109">
        <f t="shared" si="42"/>
        <v>1</v>
      </c>
      <c r="V159" s="127" t="e">
        <f t="shared" si="37"/>
        <v>#REF!</v>
      </c>
      <c r="W159" s="127">
        <f t="shared" si="43"/>
        <v>2</v>
      </c>
      <c r="X159" s="127" t="e">
        <f t="shared" si="38"/>
        <v>#REF!</v>
      </c>
      <c r="Y159" s="109" t="e">
        <f t="shared" si="39"/>
        <v>#REF!</v>
      </c>
      <c r="Z159" s="109" t="e">
        <f t="shared" si="40"/>
        <v>#REF!</v>
      </c>
      <c r="AA159" s="109" t="e">
        <f t="shared" si="41"/>
        <v>#REF!</v>
      </c>
      <c r="AB159" s="128">
        <f t="shared" si="44"/>
        <v>2012</v>
      </c>
      <c r="AC159" s="129" t="e">
        <f t="shared" si="45"/>
        <v>#REF!</v>
      </c>
    </row>
    <row r="160" spans="1:29" s="89" customFormat="1" ht="52" customHeight="1" x14ac:dyDescent="0.15">
      <c r="A160" s="599">
        <v>127</v>
      </c>
      <c r="B160" s="98" t="s">
        <v>864</v>
      </c>
      <c r="C160" s="98" t="s">
        <v>270</v>
      </c>
      <c r="D160" s="105"/>
      <c r="E160" s="316"/>
      <c r="F160" s="98"/>
      <c r="G160" s="316"/>
      <c r="H160" s="106">
        <v>2012</v>
      </c>
      <c r="I160" s="106"/>
      <c r="J160" s="106"/>
      <c r="K160" s="106"/>
      <c r="L160" s="106"/>
      <c r="M160" s="106"/>
      <c r="N160" s="106" t="s">
        <v>25</v>
      </c>
      <c r="O160" s="188">
        <v>1600000</v>
      </c>
      <c r="P160" s="601" t="s">
        <v>270</v>
      </c>
      <c r="Q160" s="125" t="e">
        <f>#REF!</f>
        <v>#REF!</v>
      </c>
      <c r="R160" s="126" t="e">
        <f t="shared" si="34"/>
        <v>#REF!</v>
      </c>
      <c r="S160" s="126" t="e">
        <f t="shared" si="35"/>
        <v>#REF!</v>
      </c>
      <c r="T160" s="127" t="e">
        <f t="shared" si="36"/>
        <v>#REF!</v>
      </c>
      <c r="U160" s="109">
        <f t="shared" si="42"/>
        <v>1</v>
      </c>
      <c r="V160" s="127" t="e">
        <f t="shared" si="37"/>
        <v>#REF!</v>
      </c>
      <c r="W160" s="127">
        <f t="shared" si="43"/>
        <v>2</v>
      </c>
      <c r="X160" s="127" t="e">
        <f t="shared" si="38"/>
        <v>#REF!</v>
      </c>
      <c r="Y160" s="109" t="e">
        <f t="shared" si="39"/>
        <v>#REF!</v>
      </c>
      <c r="Z160" s="109" t="e">
        <f t="shared" si="40"/>
        <v>#REF!</v>
      </c>
      <c r="AA160" s="109" t="e">
        <f t="shared" si="41"/>
        <v>#REF!</v>
      </c>
      <c r="AB160" s="128">
        <f t="shared" si="44"/>
        <v>2012</v>
      </c>
      <c r="AC160" s="129" t="e">
        <f t="shared" si="45"/>
        <v>#REF!</v>
      </c>
    </row>
    <row r="161" spans="1:29" s="89" customFormat="1" ht="36" customHeight="1" x14ac:dyDescent="0.15">
      <c r="A161" s="599">
        <v>128</v>
      </c>
      <c r="B161" s="98" t="s">
        <v>242</v>
      </c>
      <c r="C161" s="98" t="s">
        <v>359</v>
      </c>
      <c r="D161" s="197" t="s">
        <v>368</v>
      </c>
      <c r="E161" s="98" t="s">
        <v>363</v>
      </c>
      <c r="F161" s="98"/>
      <c r="G161" s="106" t="s">
        <v>367</v>
      </c>
      <c r="H161" s="106">
        <v>2013</v>
      </c>
      <c r="I161" s="106"/>
      <c r="J161" s="106"/>
      <c r="K161" s="106"/>
      <c r="L161" s="106"/>
      <c r="M161" s="106"/>
      <c r="N161" s="106" t="s">
        <v>25</v>
      </c>
      <c r="O161" s="188">
        <v>60379027.279240221</v>
      </c>
      <c r="P161" s="582"/>
      <c r="Q161" s="125" t="e">
        <f>#REF!</f>
        <v>#REF!</v>
      </c>
      <c r="R161" s="126" t="e">
        <f t="shared" si="34"/>
        <v>#REF!</v>
      </c>
      <c r="S161" s="126" t="e">
        <f t="shared" si="35"/>
        <v>#REF!</v>
      </c>
      <c r="T161" s="127" t="e">
        <f t="shared" si="36"/>
        <v>#REF!</v>
      </c>
      <c r="U161" s="109">
        <f t="shared" si="42"/>
        <v>0</v>
      </c>
      <c r="V161" s="127" t="e">
        <f t="shared" si="37"/>
        <v>#REF!</v>
      </c>
      <c r="W161" s="127">
        <f t="shared" si="43"/>
        <v>1</v>
      </c>
      <c r="X161" s="127" t="e">
        <f t="shared" si="38"/>
        <v>#REF!</v>
      </c>
      <c r="Y161" s="109" t="e">
        <f t="shared" si="39"/>
        <v>#REF!</v>
      </c>
      <c r="Z161" s="109" t="e">
        <f t="shared" si="40"/>
        <v>#REF!</v>
      </c>
      <c r="AA161" s="109" t="e">
        <f t="shared" si="41"/>
        <v>#REF!</v>
      </c>
      <c r="AB161" s="128">
        <f t="shared" si="44"/>
        <v>2013</v>
      </c>
      <c r="AC161" s="129" t="e">
        <f t="shared" si="45"/>
        <v>#REF!</v>
      </c>
    </row>
    <row r="162" spans="1:29" s="89" customFormat="1" ht="101" customHeight="1" x14ac:dyDescent="0.15">
      <c r="A162" s="599">
        <v>129</v>
      </c>
      <c r="B162" s="98" t="s">
        <v>928</v>
      </c>
      <c r="C162" s="98" t="s">
        <v>360</v>
      </c>
      <c r="D162" s="197" t="s">
        <v>368</v>
      </c>
      <c r="E162" s="98" t="s">
        <v>364</v>
      </c>
      <c r="F162" s="98"/>
      <c r="G162" s="106" t="s">
        <v>367</v>
      </c>
      <c r="H162" s="106">
        <v>2013</v>
      </c>
      <c r="I162" s="106"/>
      <c r="J162" s="106"/>
      <c r="K162" s="106"/>
      <c r="L162" s="106"/>
      <c r="M162" s="106"/>
      <c r="N162" s="106" t="s">
        <v>25</v>
      </c>
      <c r="O162" s="188">
        <v>44252813.894961149</v>
      </c>
      <c r="P162" s="582"/>
      <c r="Q162" s="125" t="e">
        <f>#REF!</f>
        <v>#REF!</v>
      </c>
      <c r="R162" s="126" t="e">
        <f t="shared" ref="R162:R188" si="46">VLOOKUP(Q162,kelompok,2,0)</f>
        <v>#REF!</v>
      </c>
      <c r="S162" s="126" t="e">
        <f t="shared" ref="S162:S188" si="47">VLOOKUP(Q162,MASAMANFAAT,4,0)</f>
        <v>#REF!</v>
      </c>
      <c r="T162" s="127" t="e">
        <f t="shared" si="36"/>
        <v>#REF!</v>
      </c>
      <c r="U162" s="109">
        <f t="shared" si="42"/>
        <v>0</v>
      </c>
      <c r="V162" s="127" t="e">
        <f t="shared" si="37"/>
        <v>#REF!</v>
      </c>
      <c r="W162" s="127">
        <f t="shared" si="43"/>
        <v>1</v>
      </c>
      <c r="X162" s="127" t="e">
        <f t="shared" si="38"/>
        <v>#REF!</v>
      </c>
      <c r="Y162" s="109" t="e">
        <f t="shared" si="39"/>
        <v>#REF!</v>
      </c>
      <c r="Z162" s="109" t="e">
        <f t="shared" si="40"/>
        <v>#REF!</v>
      </c>
      <c r="AA162" s="109" t="e">
        <f t="shared" si="41"/>
        <v>#REF!</v>
      </c>
      <c r="AB162" s="128">
        <f t="shared" si="44"/>
        <v>2013</v>
      </c>
      <c r="AC162" s="129" t="e">
        <f t="shared" si="45"/>
        <v>#REF!</v>
      </c>
    </row>
    <row r="163" spans="1:29" s="89" customFormat="1" ht="36" customHeight="1" x14ac:dyDescent="0.15">
      <c r="A163" s="599">
        <v>130</v>
      </c>
      <c r="B163" s="98" t="s">
        <v>881</v>
      </c>
      <c r="C163" s="98" t="s">
        <v>370</v>
      </c>
      <c r="D163" s="197" t="s">
        <v>369</v>
      </c>
      <c r="E163" s="98" t="s">
        <v>371</v>
      </c>
      <c r="F163" s="98"/>
      <c r="G163" s="106" t="s">
        <v>378</v>
      </c>
      <c r="H163" s="106">
        <v>2013</v>
      </c>
      <c r="I163" s="106"/>
      <c r="J163" s="106"/>
      <c r="K163" s="106"/>
      <c r="L163" s="106"/>
      <c r="M163" s="106"/>
      <c r="N163" s="106" t="s">
        <v>25</v>
      </c>
      <c r="O163" s="188">
        <v>10264887.486855941</v>
      </c>
      <c r="P163" s="582"/>
      <c r="Q163" s="125" t="e">
        <f>#REF!</f>
        <v>#REF!</v>
      </c>
      <c r="R163" s="126" t="e">
        <f t="shared" si="46"/>
        <v>#REF!</v>
      </c>
      <c r="S163" s="126" t="e">
        <f t="shared" si="47"/>
        <v>#REF!</v>
      </c>
      <c r="T163" s="127" t="e">
        <f t="shared" ref="T163:T188" si="48">(O163-10)/S163</f>
        <v>#REF!</v>
      </c>
      <c r="U163" s="109">
        <f t="shared" si="42"/>
        <v>0</v>
      </c>
      <c r="V163" s="127" t="e">
        <f t="shared" ref="V163:V188" si="49">IF(U163&gt;S163,O163-10,T163*U163)</f>
        <v>#REF!</v>
      </c>
      <c r="W163" s="127">
        <f t="shared" si="43"/>
        <v>1</v>
      </c>
      <c r="X163" s="127" t="e">
        <f t="shared" ref="X163:X188" si="50">IF(O163-10=V163,0,T163)</f>
        <v>#REF!</v>
      </c>
      <c r="Y163" s="109" t="e">
        <f t="shared" ref="Y163:Y188" si="51">IF(O163-10=V163+X163,0,T163)</f>
        <v>#REF!</v>
      </c>
      <c r="Z163" s="109" t="e">
        <f t="shared" ref="Z163:Z188" si="52">IF(O163-10=V163+X163,0,T163)</f>
        <v>#REF!</v>
      </c>
      <c r="AA163" s="109" t="e">
        <f t="shared" si="41"/>
        <v>#REF!</v>
      </c>
      <c r="AB163" s="128">
        <f t="shared" si="44"/>
        <v>2013</v>
      </c>
      <c r="AC163" s="129" t="e">
        <f t="shared" si="45"/>
        <v>#REF!</v>
      </c>
    </row>
    <row r="164" spans="1:29" s="89" customFormat="1" ht="51" customHeight="1" x14ac:dyDescent="0.15">
      <c r="A164" s="599">
        <v>131</v>
      </c>
      <c r="B164" s="98" t="s">
        <v>792</v>
      </c>
      <c r="C164" s="98" t="s">
        <v>361</v>
      </c>
      <c r="D164" s="197" t="s">
        <v>353</v>
      </c>
      <c r="E164" s="98" t="s">
        <v>365</v>
      </c>
      <c r="F164" s="98"/>
      <c r="G164" s="106" t="s">
        <v>367</v>
      </c>
      <c r="H164" s="106">
        <v>2013</v>
      </c>
      <c r="I164" s="106"/>
      <c r="J164" s="106"/>
      <c r="K164" s="106"/>
      <c r="L164" s="106"/>
      <c r="M164" s="106"/>
      <c r="N164" s="106" t="s">
        <v>25</v>
      </c>
      <c r="O164" s="188">
        <v>15805538.461538462</v>
      </c>
      <c r="P164" s="582"/>
      <c r="Q164" s="125" t="e">
        <f>#REF!</f>
        <v>#REF!</v>
      </c>
      <c r="R164" s="126" t="e">
        <f t="shared" si="46"/>
        <v>#REF!</v>
      </c>
      <c r="S164" s="126" t="e">
        <f t="shared" si="47"/>
        <v>#REF!</v>
      </c>
      <c r="T164" s="127" t="e">
        <f t="shared" si="48"/>
        <v>#REF!</v>
      </c>
      <c r="U164" s="109">
        <f t="shared" si="42"/>
        <v>0</v>
      </c>
      <c r="V164" s="127" t="e">
        <f t="shared" si="49"/>
        <v>#REF!</v>
      </c>
      <c r="W164" s="127">
        <f t="shared" si="43"/>
        <v>1</v>
      </c>
      <c r="X164" s="127" t="e">
        <f t="shared" si="50"/>
        <v>#REF!</v>
      </c>
      <c r="Y164" s="109" t="e">
        <f t="shared" si="51"/>
        <v>#REF!</v>
      </c>
      <c r="Z164" s="109" t="e">
        <f t="shared" si="52"/>
        <v>#REF!</v>
      </c>
      <c r="AA164" s="109" t="e">
        <f t="shared" si="41"/>
        <v>#REF!</v>
      </c>
      <c r="AB164" s="128">
        <f t="shared" si="44"/>
        <v>2013</v>
      </c>
      <c r="AC164" s="129" t="e">
        <f t="shared" si="45"/>
        <v>#REF!</v>
      </c>
    </row>
    <row r="165" spans="1:29" s="89" customFormat="1" ht="36" customHeight="1" x14ac:dyDescent="0.15">
      <c r="A165" s="599">
        <v>132</v>
      </c>
      <c r="B165" s="98" t="s">
        <v>796</v>
      </c>
      <c r="C165" s="98" t="s">
        <v>362</v>
      </c>
      <c r="D165" s="197" t="s">
        <v>369</v>
      </c>
      <c r="E165" s="98" t="s">
        <v>366</v>
      </c>
      <c r="F165" s="98"/>
      <c r="G165" s="106" t="s">
        <v>367</v>
      </c>
      <c r="H165" s="106">
        <v>2013</v>
      </c>
      <c r="I165" s="106"/>
      <c r="J165" s="106"/>
      <c r="K165" s="106"/>
      <c r="L165" s="106"/>
      <c r="M165" s="106"/>
      <c r="N165" s="106"/>
      <c r="O165" s="188">
        <v>33607461.538461536</v>
      </c>
      <c r="P165" s="582"/>
      <c r="Q165" s="125" t="e">
        <f>#REF!</f>
        <v>#REF!</v>
      </c>
      <c r="R165" s="126" t="e">
        <f t="shared" si="46"/>
        <v>#REF!</v>
      </c>
      <c r="S165" s="126" t="e">
        <f t="shared" si="47"/>
        <v>#REF!</v>
      </c>
      <c r="T165" s="127" t="e">
        <f t="shared" si="48"/>
        <v>#REF!</v>
      </c>
      <c r="U165" s="109">
        <f t="shared" si="42"/>
        <v>0</v>
      </c>
      <c r="V165" s="127" t="e">
        <f t="shared" si="49"/>
        <v>#REF!</v>
      </c>
      <c r="W165" s="127">
        <f t="shared" si="43"/>
        <v>1</v>
      </c>
      <c r="X165" s="127" t="e">
        <f t="shared" si="50"/>
        <v>#REF!</v>
      </c>
      <c r="Y165" s="109" t="e">
        <f t="shared" si="51"/>
        <v>#REF!</v>
      </c>
      <c r="Z165" s="109" t="e">
        <f t="shared" si="52"/>
        <v>#REF!</v>
      </c>
      <c r="AA165" s="109" t="e">
        <f t="shared" si="41"/>
        <v>#REF!</v>
      </c>
      <c r="AB165" s="128">
        <f t="shared" si="44"/>
        <v>2013</v>
      </c>
      <c r="AC165" s="129" t="e">
        <f t="shared" si="45"/>
        <v>#REF!</v>
      </c>
    </row>
    <row r="166" spans="1:29" s="89" customFormat="1" ht="36" customHeight="1" x14ac:dyDescent="0.15">
      <c r="A166" s="599">
        <v>133</v>
      </c>
      <c r="B166" s="98" t="s">
        <v>242</v>
      </c>
      <c r="C166" s="98" t="s">
        <v>387</v>
      </c>
      <c r="D166" s="197" t="s">
        <v>368</v>
      </c>
      <c r="E166" s="98" t="s">
        <v>386</v>
      </c>
      <c r="F166" s="98"/>
      <c r="G166" s="106" t="s">
        <v>385</v>
      </c>
      <c r="H166" s="106">
        <v>2014</v>
      </c>
      <c r="I166" s="106"/>
      <c r="J166" s="106"/>
      <c r="K166" s="106"/>
      <c r="L166" s="106"/>
      <c r="M166" s="106"/>
      <c r="N166" s="106" t="s">
        <v>25</v>
      </c>
      <c r="O166" s="188">
        <v>69876000</v>
      </c>
      <c r="P166" s="582"/>
      <c r="Q166" s="125" t="e">
        <f>#REF!</f>
        <v>#REF!</v>
      </c>
      <c r="R166" s="126" t="e">
        <f t="shared" si="46"/>
        <v>#REF!</v>
      </c>
      <c r="S166" s="126" t="e">
        <f t="shared" si="47"/>
        <v>#REF!</v>
      </c>
      <c r="T166" s="127" t="e">
        <f t="shared" si="48"/>
        <v>#REF!</v>
      </c>
      <c r="U166" s="109"/>
      <c r="V166" s="127"/>
      <c r="W166" s="127">
        <f t="shared" si="43"/>
        <v>0</v>
      </c>
      <c r="X166" s="127" t="e">
        <f t="shared" si="50"/>
        <v>#REF!</v>
      </c>
      <c r="Y166" s="109" t="e">
        <f t="shared" si="51"/>
        <v>#REF!</v>
      </c>
      <c r="Z166" s="109" t="e">
        <f t="shared" si="52"/>
        <v>#REF!</v>
      </c>
      <c r="AA166" s="109" t="e">
        <f t="shared" si="41"/>
        <v>#REF!</v>
      </c>
      <c r="AB166" s="128">
        <f t="shared" si="44"/>
        <v>2014</v>
      </c>
      <c r="AC166" s="129" t="e">
        <f t="shared" si="45"/>
        <v>#REF!</v>
      </c>
    </row>
    <row r="167" spans="1:29" s="89" customFormat="1" ht="36" customHeight="1" x14ac:dyDescent="0.15">
      <c r="A167" s="599">
        <v>134</v>
      </c>
      <c r="B167" s="98" t="s">
        <v>864</v>
      </c>
      <c r="C167" s="98" t="s">
        <v>388</v>
      </c>
      <c r="D167" s="197" t="s">
        <v>353</v>
      </c>
      <c r="E167" s="98" t="s">
        <v>389</v>
      </c>
      <c r="F167" s="98"/>
      <c r="G167" s="106" t="s">
        <v>385</v>
      </c>
      <c r="H167" s="106">
        <v>2014</v>
      </c>
      <c r="I167" s="106"/>
      <c r="J167" s="106"/>
      <c r="K167" s="106"/>
      <c r="L167" s="106"/>
      <c r="M167" s="106"/>
      <c r="N167" s="106" t="s">
        <v>25</v>
      </c>
      <c r="O167" s="188">
        <v>10000000</v>
      </c>
      <c r="P167" s="601" t="s">
        <v>388</v>
      </c>
      <c r="Q167" s="125" t="e">
        <f>#REF!</f>
        <v>#REF!</v>
      </c>
      <c r="R167" s="126" t="e">
        <f t="shared" si="46"/>
        <v>#REF!</v>
      </c>
      <c r="S167" s="126" t="e">
        <f t="shared" si="47"/>
        <v>#REF!</v>
      </c>
      <c r="T167" s="127" t="e">
        <f t="shared" si="48"/>
        <v>#REF!</v>
      </c>
      <c r="U167" s="109"/>
      <c r="V167" s="127"/>
      <c r="W167" s="127">
        <f t="shared" si="43"/>
        <v>0</v>
      </c>
      <c r="X167" s="127" t="e">
        <f t="shared" si="50"/>
        <v>#REF!</v>
      </c>
      <c r="Y167" s="109" t="e">
        <f t="shared" si="51"/>
        <v>#REF!</v>
      </c>
      <c r="Z167" s="109" t="e">
        <f t="shared" si="52"/>
        <v>#REF!</v>
      </c>
      <c r="AA167" s="109" t="e">
        <f t="shared" si="41"/>
        <v>#REF!</v>
      </c>
      <c r="AB167" s="128">
        <f t="shared" si="44"/>
        <v>2014</v>
      </c>
      <c r="AC167" s="129" t="e">
        <f t="shared" si="45"/>
        <v>#REF!</v>
      </c>
    </row>
    <row r="168" spans="1:29" s="89" customFormat="1" ht="36" customHeight="1" x14ac:dyDescent="0.15">
      <c r="A168" s="599">
        <v>135</v>
      </c>
      <c r="B168" s="98" t="s">
        <v>771</v>
      </c>
      <c r="C168" s="98" t="s">
        <v>390</v>
      </c>
      <c r="D168" s="197"/>
      <c r="E168" s="98"/>
      <c r="F168" s="98"/>
      <c r="G168" s="106" t="s">
        <v>385</v>
      </c>
      <c r="H168" s="106">
        <v>2015</v>
      </c>
      <c r="I168" s="106"/>
      <c r="J168" s="106"/>
      <c r="K168" s="106"/>
      <c r="L168" s="106"/>
      <c r="M168" s="106"/>
      <c r="N168" s="106" t="s">
        <v>25</v>
      </c>
      <c r="O168" s="188">
        <v>65816697.247706421</v>
      </c>
      <c r="P168" s="582"/>
      <c r="Q168" s="125" t="e">
        <f>#REF!</f>
        <v>#REF!</v>
      </c>
      <c r="R168" s="126" t="e">
        <f t="shared" si="46"/>
        <v>#REF!</v>
      </c>
      <c r="S168" s="126" t="e">
        <f t="shared" si="47"/>
        <v>#REF!</v>
      </c>
      <c r="T168" s="127" t="e">
        <f t="shared" si="48"/>
        <v>#REF!</v>
      </c>
      <c r="U168" s="109"/>
      <c r="V168" s="127"/>
      <c r="W168" s="127"/>
      <c r="X168" s="127"/>
      <c r="Y168" s="109" t="e">
        <f t="shared" si="51"/>
        <v>#REF!</v>
      </c>
      <c r="Z168" s="109" t="e">
        <f t="shared" si="52"/>
        <v>#REF!</v>
      </c>
      <c r="AA168" s="109" t="e">
        <f t="shared" si="41"/>
        <v>#REF!</v>
      </c>
      <c r="AB168" s="128">
        <f t="shared" si="44"/>
        <v>2015</v>
      </c>
      <c r="AC168" s="129" t="e">
        <f t="shared" si="45"/>
        <v>#REF!</v>
      </c>
    </row>
    <row r="169" spans="1:29" s="89" customFormat="1" ht="36" customHeight="1" x14ac:dyDescent="0.15">
      <c r="A169" s="599">
        <v>136</v>
      </c>
      <c r="B169" s="98" t="s">
        <v>928</v>
      </c>
      <c r="C169" s="98" t="s">
        <v>391</v>
      </c>
      <c r="D169" s="197" t="s">
        <v>353</v>
      </c>
      <c r="E169" s="98"/>
      <c r="F169" s="98"/>
      <c r="G169" s="106" t="s">
        <v>385</v>
      </c>
      <c r="H169" s="106">
        <v>2015</v>
      </c>
      <c r="I169" s="106"/>
      <c r="J169" s="106"/>
      <c r="K169" s="106"/>
      <c r="L169" s="106"/>
      <c r="M169" s="106"/>
      <c r="N169" s="106" t="s">
        <v>25</v>
      </c>
      <c r="O169" s="188">
        <v>19588302.752293579</v>
      </c>
      <c r="P169" s="582"/>
      <c r="Q169" s="125" t="e">
        <f>#REF!</f>
        <v>#REF!</v>
      </c>
      <c r="R169" s="126" t="e">
        <f t="shared" si="46"/>
        <v>#REF!</v>
      </c>
      <c r="S169" s="126" t="e">
        <f t="shared" si="47"/>
        <v>#REF!</v>
      </c>
      <c r="T169" s="127" t="e">
        <f t="shared" si="48"/>
        <v>#REF!</v>
      </c>
      <c r="U169" s="111"/>
      <c r="V169" s="127"/>
      <c r="W169" s="127"/>
      <c r="X169" s="127"/>
      <c r="Y169" s="111" t="e">
        <f t="shared" si="51"/>
        <v>#REF!</v>
      </c>
      <c r="Z169" s="111" t="e">
        <f t="shared" si="52"/>
        <v>#REF!</v>
      </c>
      <c r="AA169" s="111" t="e">
        <f t="shared" si="41"/>
        <v>#REF!</v>
      </c>
      <c r="AB169" s="128">
        <f t="shared" si="44"/>
        <v>2015</v>
      </c>
      <c r="AC169" s="129" t="e">
        <f t="shared" si="45"/>
        <v>#REF!</v>
      </c>
    </row>
    <row r="170" spans="1:29" s="89" customFormat="1" ht="36" customHeight="1" x14ac:dyDescent="0.15">
      <c r="A170" s="599">
        <v>140</v>
      </c>
      <c r="B170" s="98" t="s">
        <v>203</v>
      </c>
      <c r="C170" s="98" t="s">
        <v>1003</v>
      </c>
      <c r="D170" s="197"/>
      <c r="E170" s="98"/>
      <c r="F170" s="98"/>
      <c r="G170" s="106" t="s">
        <v>385</v>
      </c>
      <c r="H170" s="106">
        <v>2019</v>
      </c>
      <c r="I170" s="106"/>
      <c r="J170" s="106"/>
      <c r="K170" s="106"/>
      <c r="L170" s="106"/>
      <c r="M170" s="106"/>
      <c r="N170" s="106" t="s">
        <v>25</v>
      </c>
      <c r="O170" s="188">
        <v>16162029.4599018</v>
      </c>
      <c r="P170" s="582"/>
      <c r="Q170" s="125"/>
      <c r="R170" s="126"/>
      <c r="S170" s="126"/>
      <c r="T170" s="127"/>
      <c r="U170" s="111"/>
      <c r="V170" s="127"/>
      <c r="W170" s="127"/>
      <c r="X170" s="127"/>
      <c r="Y170" s="111"/>
      <c r="Z170" s="111"/>
      <c r="AA170" s="111"/>
      <c r="AB170" s="128">
        <f t="shared" si="44"/>
        <v>2019</v>
      </c>
      <c r="AC170" s="129"/>
    </row>
    <row r="171" spans="1:29" s="89" customFormat="1" ht="36" customHeight="1" x14ac:dyDescent="0.15">
      <c r="A171" s="599">
        <v>141</v>
      </c>
      <c r="B171" s="98" t="s">
        <v>203</v>
      </c>
      <c r="C171" s="98" t="s">
        <v>1004</v>
      </c>
      <c r="D171" s="197"/>
      <c r="E171" s="98"/>
      <c r="F171" s="98"/>
      <c r="G171" s="106" t="s">
        <v>385</v>
      </c>
      <c r="H171" s="106">
        <v>2019</v>
      </c>
      <c r="I171" s="106"/>
      <c r="J171" s="106"/>
      <c r="K171" s="106"/>
      <c r="L171" s="106"/>
      <c r="M171" s="106"/>
      <c r="N171" s="106" t="s">
        <v>25</v>
      </c>
      <c r="O171" s="188">
        <v>6137479.5417348612</v>
      </c>
      <c r="P171" s="582"/>
      <c r="Q171" s="125"/>
      <c r="R171" s="126"/>
      <c r="S171" s="126"/>
      <c r="T171" s="127"/>
      <c r="U171" s="111"/>
      <c r="V171" s="127"/>
      <c r="W171" s="127"/>
      <c r="X171" s="127"/>
      <c r="Y171" s="111"/>
      <c r="Z171" s="111"/>
      <c r="AA171" s="111"/>
      <c r="AB171" s="128"/>
      <c r="AC171" s="129"/>
    </row>
    <row r="172" spans="1:29" s="89" customFormat="1" ht="36" customHeight="1" x14ac:dyDescent="0.15">
      <c r="A172" s="599">
        <v>142</v>
      </c>
      <c r="B172" s="98" t="s">
        <v>796</v>
      </c>
      <c r="C172" s="98" t="s">
        <v>1005</v>
      </c>
      <c r="D172" s="197"/>
      <c r="E172" s="98"/>
      <c r="F172" s="98"/>
      <c r="G172" s="106" t="s">
        <v>385</v>
      </c>
      <c r="H172" s="106">
        <v>2019</v>
      </c>
      <c r="I172" s="106"/>
      <c r="J172" s="106"/>
      <c r="K172" s="106"/>
      <c r="L172" s="106"/>
      <c r="M172" s="106"/>
      <c r="N172" s="106" t="s">
        <v>25</v>
      </c>
      <c r="O172" s="188">
        <v>8950490.9983633384</v>
      </c>
      <c r="P172" s="582"/>
      <c r="Q172" s="125"/>
      <c r="R172" s="126"/>
      <c r="S172" s="126"/>
      <c r="T172" s="127"/>
      <c r="U172" s="111"/>
      <c r="V172" s="127"/>
      <c r="W172" s="127"/>
      <c r="X172" s="127"/>
      <c r="Y172" s="111"/>
      <c r="Z172" s="111"/>
      <c r="AA172" s="111"/>
      <c r="AB172" s="128"/>
      <c r="AC172" s="129"/>
    </row>
    <row r="173" spans="1:29" s="89" customFormat="1" ht="36" customHeight="1" x14ac:dyDescent="0.15">
      <c r="A173" s="599">
        <v>143</v>
      </c>
      <c r="B173" s="98" t="s">
        <v>771</v>
      </c>
      <c r="C173" s="98" t="s">
        <v>931</v>
      </c>
      <c r="D173" s="197"/>
      <c r="E173" s="98"/>
      <c r="F173" s="98"/>
      <c r="G173" s="106" t="s">
        <v>385</v>
      </c>
      <c r="H173" s="106">
        <v>2019</v>
      </c>
      <c r="I173" s="106"/>
      <c r="J173" s="106"/>
      <c r="K173" s="106"/>
      <c r="L173" s="106"/>
      <c r="M173" s="106"/>
      <c r="N173" s="106" t="s">
        <v>25</v>
      </c>
      <c r="O173" s="188">
        <v>11270285.528855264</v>
      </c>
      <c r="P173" s="582"/>
      <c r="Q173" s="125"/>
      <c r="R173" s="126"/>
      <c r="S173" s="126"/>
      <c r="T173" s="127"/>
      <c r="U173" s="111"/>
      <c r="V173" s="127"/>
      <c r="W173" s="127"/>
      <c r="X173" s="127"/>
      <c r="Y173" s="111"/>
      <c r="Z173" s="111"/>
      <c r="AA173" s="111"/>
      <c r="AB173" s="128"/>
      <c r="AC173" s="129"/>
    </row>
    <row r="174" spans="1:29" s="89" customFormat="1" ht="36" customHeight="1" x14ac:dyDescent="0.15">
      <c r="A174" s="599">
        <v>144</v>
      </c>
      <c r="B174" s="98" t="s">
        <v>771</v>
      </c>
      <c r="C174" s="98" t="s">
        <v>932</v>
      </c>
      <c r="D174" s="197"/>
      <c r="E174" s="98"/>
      <c r="F174" s="98"/>
      <c r="G174" s="106" t="s">
        <v>385</v>
      </c>
      <c r="H174" s="106">
        <v>2019</v>
      </c>
      <c r="I174" s="106"/>
      <c r="J174" s="106"/>
      <c r="K174" s="106"/>
      <c r="L174" s="106"/>
      <c r="M174" s="106"/>
      <c r="N174" s="106" t="s">
        <v>25</v>
      </c>
      <c r="O174" s="188">
        <v>18894302.210139707</v>
      </c>
      <c r="P174" s="582"/>
      <c r="Q174" s="125"/>
      <c r="R174" s="126"/>
      <c r="S174" s="126"/>
      <c r="T174" s="127"/>
      <c r="U174" s="111"/>
      <c r="V174" s="127"/>
      <c r="W174" s="127"/>
      <c r="X174" s="127"/>
      <c r="Y174" s="111"/>
      <c r="Z174" s="111"/>
      <c r="AA174" s="111"/>
      <c r="AB174" s="128"/>
      <c r="AC174" s="129"/>
    </row>
    <row r="175" spans="1:29" s="89" customFormat="1" ht="36" customHeight="1" x14ac:dyDescent="0.15">
      <c r="A175" s="599">
        <v>145</v>
      </c>
      <c r="B175" s="98" t="s">
        <v>1006</v>
      </c>
      <c r="C175" s="98" t="s">
        <v>933</v>
      </c>
      <c r="D175" s="197"/>
      <c r="E175" s="98"/>
      <c r="F175" s="98"/>
      <c r="G175" s="106" t="s">
        <v>385</v>
      </c>
      <c r="H175" s="106">
        <v>2019</v>
      </c>
      <c r="I175" s="106"/>
      <c r="J175" s="106"/>
      <c r="K175" s="106"/>
      <c r="L175" s="106"/>
      <c r="M175" s="106"/>
      <c r="N175" s="106" t="s">
        <v>25</v>
      </c>
      <c r="O175" s="188">
        <v>19115288.200901575</v>
      </c>
      <c r="P175" s="582"/>
      <c r="Q175" s="125"/>
      <c r="R175" s="126"/>
      <c r="S175" s="126"/>
      <c r="T175" s="127"/>
      <c r="U175" s="111"/>
      <c r="V175" s="127"/>
      <c r="W175" s="127"/>
      <c r="X175" s="127"/>
      <c r="Y175" s="111"/>
      <c r="Z175" s="111"/>
      <c r="AA175" s="111"/>
      <c r="AB175" s="128"/>
      <c r="AC175" s="129"/>
    </row>
    <row r="176" spans="1:29" s="89" customFormat="1" ht="36" customHeight="1" x14ac:dyDescent="0.15">
      <c r="A176" s="599"/>
      <c r="B176" s="98"/>
      <c r="C176" s="98"/>
      <c r="D176" s="197"/>
      <c r="E176" s="98"/>
      <c r="F176" s="98"/>
      <c r="G176" s="106"/>
      <c r="H176" s="106"/>
      <c r="I176" s="106"/>
      <c r="J176" s="106"/>
      <c r="K176" s="106"/>
      <c r="L176" s="106"/>
      <c r="M176" s="106"/>
      <c r="N176" s="106"/>
      <c r="O176" s="188"/>
      <c r="P176" s="582"/>
      <c r="Q176" s="125"/>
      <c r="R176" s="126"/>
      <c r="S176" s="126"/>
      <c r="T176" s="127"/>
      <c r="U176" s="111"/>
      <c r="V176" s="127"/>
      <c r="W176" s="127"/>
      <c r="X176" s="127"/>
      <c r="Y176" s="111"/>
      <c r="Z176" s="111"/>
      <c r="AA176" s="111"/>
      <c r="AB176" s="128"/>
      <c r="AC176" s="129"/>
    </row>
    <row r="177" spans="1:30" s="89" customFormat="1" ht="36" customHeight="1" x14ac:dyDescent="0.15">
      <c r="A177" s="600"/>
      <c r="B177" s="316"/>
      <c r="C177" s="98"/>
      <c r="D177" s="105"/>
      <c r="E177" s="316"/>
      <c r="F177" s="98"/>
      <c r="G177" s="316"/>
      <c r="H177" s="106"/>
      <c r="I177" s="106"/>
      <c r="J177" s="106"/>
      <c r="K177" s="106"/>
      <c r="L177" s="106"/>
      <c r="M177" s="106"/>
      <c r="N177" s="106"/>
      <c r="O177" s="188"/>
      <c r="P177" s="582"/>
      <c r="Q177" s="125"/>
      <c r="R177" s="126"/>
      <c r="S177" s="126"/>
      <c r="T177" s="127"/>
      <c r="U177" s="109"/>
      <c r="V177" s="127"/>
      <c r="W177" s="127"/>
      <c r="X177" s="127"/>
      <c r="Y177" s="109"/>
      <c r="Z177" s="109"/>
      <c r="AA177" s="109"/>
      <c r="AB177" s="128"/>
      <c r="AC177" s="129"/>
    </row>
    <row r="178" spans="1:30" s="89" customFormat="1" ht="36" customHeight="1" x14ac:dyDescent="0.15">
      <c r="A178" s="581" t="s">
        <v>271</v>
      </c>
      <c r="B178" s="181" t="s">
        <v>765</v>
      </c>
      <c r="C178" s="316"/>
      <c r="D178" s="105"/>
      <c r="E178" s="316"/>
      <c r="F178" s="316"/>
      <c r="G178" s="316"/>
      <c r="H178" s="316"/>
      <c r="I178" s="316"/>
      <c r="J178" s="316"/>
      <c r="K178" s="316"/>
      <c r="L178" s="316"/>
      <c r="M178" s="316"/>
      <c r="N178" s="316"/>
      <c r="O178" s="185">
        <f>SUM(O179:O184)</f>
        <v>67834805.965623721</v>
      </c>
      <c r="P178" s="598"/>
      <c r="Q178" s="125"/>
      <c r="R178" s="126"/>
      <c r="S178" s="126"/>
      <c r="T178" s="127"/>
      <c r="U178" s="109"/>
      <c r="V178" s="131" t="e">
        <f>SUM(V179:V183)</f>
        <v>#REF!</v>
      </c>
      <c r="W178" s="131"/>
      <c r="X178" s="131" t="e">
        <f>SUM(X179:X183)</f>
        <v>#REF!</v>
      </c>
      <c r="Y178" s="131" t="e">
        <f>SUM(Y179:Y183)</f>
        <v>#REF!</v>
      </c>
      <c r="Z178" s="131" t="e">
        <f>SUM(Z179:Z183)</f>
        <v>#REF!</v>
      </c>
      <c r="AA178" s="131" t="e">
        <f>SUM(AA179:AA183)</f>
        <v>#REF!</v>
      </c>
      <c r="AB178" s="131"/>
      <c r="AC178" s="131" t="e">
        <f>SUM(AC179:AC183)</f>
        <v>#REF!</v>
      </c>
      <c r="AD178" s="122" t="e">
        <f>V178+X178+Y178+Z178+AA178</f>
        <v>#REF!</v>
      </c>
    </row>
    <row r="179" spans="1:30" s="89" customFormat="1" ht="36" customHeight="1" x14ac:dyDescent="0.15">
      <c r="A179" s="599">
        <v>1</v>
      </c>
      <c r="B179" s="98" t="s">
        <v>866</v>
      </c>
      <c r="C179" s="98" t="s">
        <v>279</v>
      </c>
      <c r="D179" s="105"/>
      <c r="E179" s="98" t="s">
        <v>280</v>
      </c>
      <c r="F179" s="316"/>
      <c r="G179" s="98"/>
      <c r="H179" s="106">
        <v>2007</v>
      </c>
      <c r="I179" s="316"/>
      <c r="J179" s="316"/>
      <c r="K179" s="316"/>
      <c r="L179" s="316"/>
      <c r="M179" s="316"/>
      <c r="N179" s="106" t="s">
        <v>25</v>
      </c>
      <c r="O179" s="188">
        <v>5000000</v>
      </c>
      <c r="P179" s="582"/>
      <c r="Q179" s="125" t="e">
        <f>#REF!</f>
        <v>#REF!</v>
      </c>
      <c r="R179" s="126" t="e">
        <f t="shared" si="46"/>
        <v>#REF!</v>
      </c>
      <c r="S179" s="126" t="e">
        <f t="shared" si="47"/>
        <v>#REF!</v>
      </c>
      <c r="T179" s="127" t="e">
        <f t="shared" si="48"/>
        <v>#REF!</v>
      </c>
      <c r="U179" s="109">
        <f t="shared" ref="U179:U184" si="53">2013-AB179</f>
        <v>6</v>
      </c>
      <c r="V179" s="127" t="e">
        <f t="shared" si="49"/>
        <v>#REF!</v>
      </c>
      <c r="W179" s="127">
        <f t="shared" ref="W179:W184" si="54">2014-AB179</f>
        <v>7</v>
      </c>
      <c r="X179" s="127" t="e">
        <f t="shared" si="50"/>
        <v>#REF!</v>
      </c>
      <c r="Y179" s="109" t="e">
        <f t="shared" si="51"/>
        <v>#REF!</v>
      </c>
      <c r="Z179" s="109" t="e">
        <f t="shared" si="52"/>
        <v>#REF!</v>
      </c>
      <c r="AA179" s="109" t="e">
        <f t="shared" ref="AA179:AA236" si="55">IF(O179-10=V179+X179+Y179+Z179,0,T179)</f>
        <v>#REF!</v>
      </c>
      <c r="AB179" s="128">
        <f t="shared" ref="AB179:AB184" si="56">H179</f>
        <v>2007</v>
      </c>
      <c r="AC179" s="129" t="e">
        <f t="shared" ref="AC179:AC183" si="57">O179-(X179+Y179+V179+Z179+AA179)</f>
        <v>#REF!</v>
      </c>
    </row>
    <row r="180" spans="1:30" s="89" customFormat="1" ht="47" customHeight="1" x14ac:dyDescent="0.15">
      <c r="A180" s="599">
        <v>2</v>
      </c>
      <c r="B180" s="98" t="s">
        <v>867</v>
      </c>
      <c r="C180" s="98" t="s">
        <v>281</v>
      </c>
      <c r="D180" s="105"/>
      <c r="E180" s="98" t="s">
        <v>283</v>
      </c>
      <c r="F180" s="316"/>
      <c r="G180" s="316"/>
      <c r="H180" s="106">
        <v>2008</v>
      </c>
      <c r="I180" s="316"/>
      <c r="J180" s="316"/>
      <c r="K180" s="316"/>
      <c r="L180" s="316"/>
      <c r="M180" s="316"/>
      <c r="N180" s="106" t="s">
        <v>25</v>
      </c>
      <c r="O180" s="188">
        <v>9500000</v>
      </c>
      <c r="P180" s="582" t="s">
        <v>281</v>
      </c>
      <c r="Q180" s="125" t="e">
        <f>#REF!</f>
        <v>#REF!</v>
      </c>
      <c r="R180" s="126" t="e">
        <f t="shared" si="46"/>
        <v>#REF!</v>
      </c>
      <c r="S180" s="126" t="e">
        <f t="shared" si="47"/>
        <v>#REF!</v>
      </c>
      <c r="T180" s="127" t="e">
        <f t="shared" si="48"/>
        <v>#REF!</v>
      </c>
      <c r="U180" s="109">
        <f t="shared" si="53"/>
        <v>5</v>
      </c>
      <c r="V180" s="127" t="e">
        <f t="shared" si="49"/>
        <v>#REF!</v>
      </c>
      <c r="W180" s="127">
        <f t="shared" si="54"/>
        <v>6</v>
      </c>
      <c r="X180" s="127" t="e">
        <f t="shared" si="50"/>
        <v>#REF!</v>
      </c>
      <c r="Y180" s="109" t="e">
        <f t="shared" si="51"/>
        <v>#REF!</v>
      </c>
      <c r="Z180" s="109" t="e">
        <f t="shared" si="52"/>
        <v>#REF!</v>
      </c>
      <c r="AA180" s="109" t="e">
        <f t="shared" si="55"/>
        <v>#REF!</v>
      </c>
      <c r="AB180" s="128">
        <f t="shared" si="56"/>
        <v>2008</v>
      </c>
      <c r="AC180" s="129" t="e">
        <f t="shared" si="57"/>
        <v>#REF!</v>
      </c>
    </row>
    <row r="181" spans="1:30" s="89" customFormat="1" ht="36" customHeight="1" x14ac:dyDescent="0.15">
      <c r="A181" s="599">
        <v>3</v>
      </c>
      <c r="B181" s="98" t="s">
        <v>869</v>
      </c>
      <c r="C181" s="98" t="s">
        <v>372</v>
      </c>
      <c r="D181" s="198" t="s">
        <v>353</v>
      </c>
      <c r="E181" s="98" t="s">
        <v>375</v>
      </c>
      <c r="F181" s="316"/>
      <c r="G181" s="106" t="s">
        <v>367</v>
      </c>
      <c r="H181" s="106">
        <v>2013</v>
      </c>
      <c r="I181" s="316"/>
      <c r="J181" s="316"/>
      <c r="K181" s="316"/>
      <c r="L181" s="316"/>
      <c r="M181" s="316"/>
      <c r="N181" s="106" t="s">
        <v>25</v>
      </c>
      <c r="O181" s="188">
        <v>5142158.8257986298</v>
      </c>
      <c r="P181" s="582" t="s">
        <v>372</v>
      </c>
      <c r="Q181" s="125" t="e">
        <f>#REF!</f>
        <v>#REF!</v>
      </c>
      <c r="R181" s="126" t="e">
        <f t="shared" si="46"/>
        <v>#REF!</v>
      </c>
      <c r="S181" s="126" t="e">
        <f t="shared" si="47"/>
        <v>#REF!</v>
      </c>
      <c r="T181" s="127" t="e">
        <f t="shared" si="48"/>
        <v>#REF!</v>
      </c>
      <c r="U181" s="109">
        <f t="shared" si="53"/>
        <v>0</v>
      </c>
      <c r="V181" s="127" t="e">
        <f t="shared" si="49"/>
        <v>#REF!</v>
      </c>
      <c r="W181" s="127">
        <f t="shared" si="54"/>
        <v>1</v>
      </c>
      <c r="X181" s="127" t="e">
        <f t="shared" si="50"/>
        <v>#REF!</v>
      </c>
      <c r="Y181" s="109" t="e">
        <f t="shared" si="51"/>
        <v>#REF!</v>
      </c>
      <c r="Z181" s="109" t="e">
        <f t="shared" si="52"/>
        <v>#REF!</v>
      </c>
      <c r="AA181" s="109" t="e">
        <f t="shared" si="55"/>
        <v>#REF!</v>
      </c>
      <c r="AB181" s="128">
        <f t="shared" si="56"/>
        <v>2013</v>
      </c>
      <c r="AC181" s="129" t="e">
        <f t="shared" si="57"/>
        <v>#REF!</v>
      </c>
    </row>
    <row r="182" spans="1:30" s="89" customFormat="1" ht="66" customHeight="1" x14ac:dyDescent="0.15">
      <c r="A182" s="599">
        <v>4</v>
      </c>
      <c r="B182" s="98" t="s">
        <v>776</v>
      </c>
      <c r="C182" s="98" t="s">
        <v>373</v>
      </c>
      <c r="D182" s="198" t="s">
        <v>353</v>
      </c>
      <c r="E182" s="98" t="s">
        <v>376</v>
      </c>
      <c r="F182" s="316"/>
      <c r="G182" s="106" t="s">
        <v>367</v>
      </c>
      <c r="H182" s="106">
        <v>2013</v>
      </c>
      <c r="I182" s="316"/>
      <c r="J182" s="316"/>
      <c r="K182" s="316"/>
      <c r="L182" s="316"/>
      <c r="M182" s="316"/>
      <c r="N182" s="106" t="s">
        <v>25</v>
      </c>
      <c r="O182" s="188">
        <v>8636975.8149316516</v>
      </c>
      <c r="P182" s="582"/>
      <c r="Q182" s="125" t="e">
        <f>#REF!</f>
        <v>#REF!</v>
      </c>
      <c r="R182" s="126" t="e">
        <f t="shared" si="46"/>
        <v>#REF!</v>
      </c>
      <c r="S182" s="126" t="e">
        <f t="shared" si="47"/>
        <v>#REF!</v>
      </c>
      <c r="T182" s="127" t="e">
        <f t="shared" si="48"/>
        <v>#REF!</v>
      </c>
      <c r="U182" s="109">
        <f t="shared" si="53"/>
        <v>0</v>
      </c>
      <c r="V182" s="127" t="e">
        <f t="shared" si="49"/>
        <v>#REF!</v>
      </c>
      <c r="W182" s="127">
        <f t="shared" si="54"/>
        <v>1</v>
      </c>
      <c r="X182" s="127" t="e">
        <f t="shared" si="50"/>
        <v>#REF!</v>
      </c>
      <c r="Y182" s="109" t="e">
        <f t="shared" si="51"/>
        <v>#REF!</v>
      </c>
      <c r="Z182" s="109" t="e">
        <f t="shared" si="52"/>
        <v>#REF!</v>
      </c>
      <c r="AA182" s="109" t="e">
        <f t="shared" si="55"/>
        <v>#REF!</v>
      </c>
      <c r="AB182" s="128">
        <f t="shared" si="56"/>
        <v>2013</v>
      </c>
      <c r="AC182" s="129" t="e">
        <f t="shared" si="57"/>
        <v>#REF!</v>
      </c>
    </row>
    <row r="183" spans="1:30" s="89" customFormat="1" ht="36" customHeight="1" x14ac:dyDescent="0.15">
      <c r="A183" s="599">
        <v>5</v>
      </c>
      <c r="B183" s="98" t="s">
        <v>866</v>
      </c>
      <c r="C183" s="98" t="s">
        <v>279</v>
      </c>
      <c r="D183" s="198" t="s">
        <v>353</v>
      </c>
      <c r="E183" s="98" t="s">
        <v>377</v>
      </c>
      <c r="F183" s="316"/>
      <c r="G183" s="106" t="s">
        <v>367</v>
      </c>
      <c r="H183" s="106">
        <v>2013</v>
      </c>
      <c r="I183" s="316"/>
      <c r="J183" s="316"/>
      <c r="K183" s="316"/>
      <c r="L183" s="316"/>
      <c r="M183" s="316"/>
      <c r="N183" s="106" t="s">
        <v>25</v>
      </c>
      <c r="O183" s="188">
        <v>9247442.6919032596</v>
      </c>
      <c r="P183" s="582"/>
      <c r="Q183" s="125" t="e">
        <f>#REF!</f>
        <v>#REF!</v>
      </c>
      <c r="R183" s="126" t="e">
        <f t="shared" si="46"/>
        <v>#REF!</v>
      </c>
      <c r="S183" s="126" t="e">
        <f t="shared" si="47"/>
        <v>#REF!</v>
      </c>
      <c r="T183" s="127" t="e">
        <f t="shared" si="48"/>
        <v>#REF!</v>
      </c>
      <c r="U183" s="109">
        <f t="shared" si="53"/>
        <v>0</v>
      </c>
      <c r="V183" s="127" t="e">
        <f t="shared" si="49"/>
        <v>#REF!</v>
      </c>
      <c r="W183" s="127">
        <f t="shared" si="54"/>
        <v>1</v>
      </c>
      <c r="X183" s="127" t="e">
        <f t="shared" si="50"/>
        <v>#REF!</v>
      </c>
      <c r="Y183" s="109" t="e">
        <f t="shared" si="51"/>
        <v>#REF!</v>
      </c>
      <c r="Z183" s="109" t="e">
        <f t="shared" si="52"/>
        <v>#REF!</v>
      </c>
      <c r="AA183" s="109" t="e">
        <f t="shared" si="55"/>
        <v>#REF!</v>
      </c>
      <c r="AB183" s="128">
        <f t="shared" si="56"/>
        <v>2013</v>
      </c>
      <c r="AC183" s="129" t="e">
        <f t="shared" si="57"/>
        <v>#REF!</v>
      </c>
    </row>
    <row r="184" spans="1:30" s="89" customFormat="1" ht="36" customHeight="1" x14ac:dyDescent="0.15">
      <c r="A184" s="599">
        <v>6</v>
      </c>
      <c r="B184" s="98" t="s">
        <v>1007</v>
      </c>
      <c r="C184" s="98" t="s">
        <v>930</v>
      </c>
      <c r="D184" s="198" t="s">
        <v>353</v>
      </c>
      <c r="E184" s="98"/>
      <c r="F184" s="316"/>
      <c r="G184" s="106" t="s">
        <v>1008</v>
      </c>
      <c r="H184" s="106">
        <v>2019</v>
      </c>
      <c r="I184" s="316"/>
      <c r="J184" s="316"/>
      <c r="K184" s="316"/>
      <c r="L184" s="316"/>
      <c r="M184" s="316"/>
      <c r="N184" s="106" t="s">
        <v>25</v>
      </c>
      <c r="O184" s="188">
        <v>30308228.632990185</v>
      </c>
      <c r="P184" s="582"/>
      <c r="Q184" s="125"/>
      <c r="R184" s="126"/>
      <c r="S184" s="126"/>
      <c r="T184" s="127"/>
      <c r="U184" s="109">
        <f t="shared" si="53"/>
        <v>-6</v>
      </c>
      <c r="V184" s="127"/>
      <c r="W184" s="127">
        <f t="shared" si="54"/>
        <v>-5</v>
      </c>
      <c r="X184" s="127"/>
      <c r="Y184" s="109"/>
      <c r="Z184" s="109"/>
      <c r="AA184" s="109"/>
      <c r="AB184" s="128">
        <f t="shared" si="56"/>
        <v>2019</v>
      </c>
      <c r="AC184" s="129"/>
    </row>
    <row r="185" spans="1:30" s="89" customFormat="1" ht="36" customHeight="1" x14ac:dyDescent="0.15">
      <c r="A185" s="600"/>
      <c r="B185" s="98"/>
      <c r="C185" s="98"/>
      <c r="D185" s="105"/>
      <c r="E185" s="98"/>
      <c r="F185" s="316"/>
      <c r="G185" s="316"/>
      <c r="H185" s="106"/>
      <c r="I185" s="316"/>
      <c r="J185" s="316"/>
      <c r="K185" s="316"/>
      <c r="L185" s="316"/>
      <c r="M185" s="316"/>
      <c r="N185" s="106"/>
      <c r="O185" s="188"/>
      <c r="P185" s="582"/>
      <c r="Q185" s="125"/>
      <c r="R185" s="126"/>
      <c r="S185" s="126"/>
      <c r="T185" s="127"/>
      <c r="U185" s="109"/>
      <c r="V185" s="127"/>
      <c r="W185" s="127"/>
      <c r="X185" s="127"/>
      <c r="Y185" s="109"/>
      <c r="Z185" s="109"/>
      <c r="AA185" s="109"/>
      <c r="AB185" s="128"/>
      <c r="AC185" s="129"/>
    </row>
    <row r="186" spans="1:30" s="89" customFormat="1" ht="36" customHeight="1" x14ac:dyDescent="0.3">
      <c r="A186" s="581" t="s">
        <v>284</v>
      </c>
      <c r="B186" s="181" t="s">
        <v>766</v>
      </c>
      <c r="C186" s="316"/>
      <c r="D186" s="105"/>
      <c r="E186" s="316"/>
      <c r="F186" s="316"/>
      <c r="G186" s="316"/>
      <c r="H186" s="316"/>
      <c r="I186" s="316"/>
      <c r="J186" s="316"/>
      <c r="K186" s="316"/>
      <c r="L186" s="316"/>
      <c r="M186" s="316"/>
      <c r="N186" s="316"/>
      <c r="O186" s="185">
        <f>SUM(O187:O217)</f>
        <v>810261107.38053417</v>
      </c>
      <c r="P186" s="598"/>
      <c r="Q186" s="125"/>
      <c r="R186" s="126"/>
      <c r="S186" s="126"/>
      <c r="T186" s="127"/>
      <c r="U186" s="109"/>
      <c r="V186" s="131" t="e">
        <f>SUM(V187:V188)</f>
        <v>#REF!</v>
      </c>
      <c r="W186" s="131"/>
      <c r="X186" s="131" t="e">
        <f>SUM(X187:X188)</f>
        <v>#REF!</v>
      </c>
      <c r="Y186" s="131" t="e">
        <f>SUM(Y187:Y188)</f>
        <v>#REF!</v>
      </c>
      <c r="Z186" s="131" t="e">
        <f>SUM(Z187:Z188)</f>
        <v>#REF!</v>
      </c>
      <c r="AA186" s="131" t="e">
        <f>SUM(AA187:AA188)</f>
        <v>#REF!</v>
      </c>
      <c r="AB186" s="132"/>
      <c r="AC186" s="131" t="e">
        <f>SUM(AC187:AC188)</f>
        <v>#REF!</v>
      </c>
      <c r="AD186" s="122" t="e">
        <f>V186+X186+Y186+Z186+AA186</f>
        <v>#REF!</v>
      </c>
    </row>
    <row r="187" spans="1:30" s="89" customFormat="1" ht="63" customHeight="1" x14ac:dyDescent="0.15">
      <c r="A187" s="599">
        <v>1</v>
      </c>
      <c r="B187" s="98" t="s">
        <v>893</v>
      </c>
      <c r="C187" s="182" t="s">
        <v>286</v>
      </c>
      <c r="D187" s="107" t="s">
        <v>204</v>
      </c>
      <c r="E187" s="316"/>
      <c r="F187" s="316"/>
      <c r="G187" s="316"/>
      <c r="H187" s="106">
        <v>2007</v>
      </c>
      <c r="I187" s="316"/>
      <c r="J187" s="316"/>
      <c r="K187" s="316"/>
      <c r="L187" s="316"/>
      <c r="M187" s="316"/>
      <c r="N187" s="106" t="s">
        <v>25</v>
      </c>
      <c r="O187" s="188">
        <v>1500000</v>
      </c>
      <c r="P187" s="582" t="s">
        <v>286</v>
      </c>
      <c r="Q187" s="125" t="e">
        <f>#REF!</f>
        <v>#REF!</v>
      </c>
      <c r="R187" s="126" t="e">
        <f t="shared" si="46"/>
        <v>#REF!</v>
      </c>
      <c r="S187" s="126" t="e">
        <f t="shared" si="47"/>
        <v>#REF!</v>
      </c>
      <c r="T187" s="127" t="e">
        <f t="shared" si="48"/>
        <v>#REF!</v>
      </c>
      <c r="U187" s="109">
        <f>2013-AB187</f>
        <v>6</v>
      </c>
      <c r="V187" s="127" t="e">
        <f t="shared" si="49"/>
        <v>#REF!</v>
      </c>
      <c r="W187" s="127">
        <f>2014-AB187</f>
        <v>7</v>
      </c>
      <c r="X187" s="127" t="e">
        <f t="shared" si="50"/>
        <v>#REF!</v>
      </c>
      <c r="Y187" s="109" t="e">
        <f t="shared" si="51"/>
        <v>#REF!</v>
      </c>
      <c r="Z187" s="109" t="e">
        <f t="shared" si="52"/>
        <v>#REF!</v>
      </c>
      <c r="AA187" s="109" t="e">
        <f t="shared" si="55"/>
        <v>#REF!</v>
      </c>
      <c r="AB187" s="128">
        <f>H187</f>
        <v>2007</v>
      </c>
      <c r="AC187" s="129" t="e">
        <f>O187-(X187+Y187+V187+Z187)</f>
        <v>#REF!</v>
      </c>
    </row>
    <row r="188" spans="1:30" s="89" customFormat="1" ht="47" customHeight="1" x14ac:dyDescent="0.15">
      <c r="A188" s="599">
        <v>2</v>
      </c>
      <c r="B188" s="98" t="s">
        <v>925</v>
      </c>
      <c r="C188" s="98" t="s">
        <v>287</v>
      </c>
      <c r="D188" s="107" t="s">
        <v>204</v>
      </c>
      <c r="E188" s="316"/>
      <c r="F188" s="316"/>
      <c r="G188" s="316"/>
      <c r="H188" s="106">
        <v>2007</v>
      </c>
      <c r="I188" s="316"/>
      <c r="J188" s="316"/>
      <c r="K188" s="316"/>
      <c r="L188" s="316"/>
      <c r="M188" s="316"/>
      <c r="N188" s="106" t="s">
        <v>25</v>
      </c>
      <c r="O188" s="188">
        <v>2500000</v>
      </c>
      <c r="P188" s="582" t="s">
        <v>287</v>
      </c>
      <c r="Q188" s="125" t="e">
        <f>#REF!</f>
        <v>#REF!</v>
      </c>
      <c r="R188" s="126" t="e">
        <f t="shared" si="46"/>
        <v>#REF!</v>
      </c>
      <c r="S188" s="126" t="e">
        <f t="shared" si="47"/>
        <v>#REF!</v>
      </c>
      <c r="T188" s="127" t="e">
        <f t="shared" si="48"/>
        <v>#REF!</v>
      </c>
      <c r="U188" s="109">
        <f>2013-AB188</f>
        <v>6</v>
      </c>
      <c r="V188" s="127" t="e">
        <f t="shared" si="49"/>
        <v>#REF!</v>
      </c>
      <c r="W188" s="127">
        <f>2014-AB188</f>
        <v>7</v>
      </c>
      <c r="X188" s="127" t="e">
        <f t="shared" si="50"/>
        <v>#REF!</v>
      </c>
      <c r="Y188" s="109" t="e">
        <f t="shared" si="51"/>
        <v>#REF!</v>
      </c>
      <c r="Z188" s="109" t="e">
        <f t="shared" si="52"/>
        <v>#REF!</v>
      </c>
      <c r="AA188" s="109" t="e">
        <f t="shared" si="55"/>
        <v>#REF!</v>
      </c>
      <c r="AB188" s="128">
        <f>H188</f>
        <v>2007</v>
      </c>
      <c r="AC188" s="129" t="e">
        <f>O188-(X188+Y188+V188+Z188)</f>
        <v>#REF!</v>
      </c>
    </row>
    <row r="189" spans="1:30" s="89" customFormat="1" ht="47" customHeight="1" x14ac:dyDescent="0.15">
      <c r="A189" s="599">
        <v>3</v>
      </c>
      <c r="B189" s="98" t="s">
        <v>893</v>
      </c>
      <c r="C189" s="98" t="s">
        <v>738</v>
      </c>
      <c r="D189" s="107" t="s">
        <v>636</v>
      </c>
      <c r="E189" s="106"/>
      <c r="F189" s="106"/>
      <c r="G189" s="106" t="s">
        <v>637</v>
      </c>
      <c r="H189" s="106">
        <v>2017</v>
      </c>
      <c r="I189" s="106"/>
      <c r="J189" s="106"/>
      <c r="K189" s="106"/>
      <c r="L189" s="106"/>
      <c r="M189" s="106"/>
      <c r="N189" s="106" t="s">
        <v>25</v>
      </c>
      <c r="O189" s="188">
        <v>86137221.195257679</v>
      </c>
      <c r="P189" s="601" t="s">
        <v>738</v>
      </c>
      <c r="Q189" s="125"/>
      <c r="R189" s="126"/>
      <c r="S189" s="126"/>
      <c r="T189" s="127"/>
      <c r="U189" s="109"/>
      <c r="V189" s="127"/>
      <c r="W189" s="127"/>
      <c r="X189" s="127"/>
      <c r="Y189" s="109"/>
      <c r="Z189" s="109"/>
      <c r="AA189" s="109"/>
      <c r="AB189" s="128"/>
      <c r="AC189" s="129"/>
    </row>
    <row r="190" spans="1:30" s="89" customFormat="1" ht="47" customHeight="1" x14ac:dyDescent="0.15">
      <c r="A190" s="599">
        <v>4</v>
      </c>
      <c r="B190" s="98" t="s">
        <v>893</v>
      </c>
      <c r="C190" s="98" t="s">
        <v>739</v>
      </c>
      <c r="D190" s="107" t="s">
        <v>353</v>
      </c>
      <c r="E190" s="106"/>
      <c r="F190" s="106"/>
      <c r="G190" s="106" t="s">
        <v>385</v>
      </c>
      <c r="H190" s="106">
        <v>2017</v>
      </c>
      <c r="I190" s="106"/>
      <c r="J190" s="106"/>
      <c r="K190" s="106"/>
      <c r="L190" s="106"/>
      <c r="M190" s="106"/>
      <c r="N190" s="106" t="s">
        <v>25</v>
      </c>
      <c r="O190" s="188">
        <v>4598039.3902734099</v>
      </c>
      <c r="P190" s="601" t="s">
        <v>739</v>
      </c>
      <c r="Q190" s="125"/>
      <c r="R190" s="126"/>
      <c r="S190" s="126"/>
      <c r="T190" s="127"/>
      <c r="U190" s="109"/>
      <c r="V190" s="127"/>
      <c r="W190" s="127"/>
      <c r="X190" s="127"/>
      <c r="Y190" s="109"/>
      <c r="Z190" s="109"/>
      <c r="AA190" s="109"/>
      <c r="AB190" s="128"/>
      <c r="AC190" s="129"/>
    </row>
    <row r="191" spans="1:30" s="89" customFormat="1" ht="47" customHeight="1" x14ac:dyDescent="0.15">
      <c r="A191" s="599">
        <v>5</v>
      </c>
      <c r="B191" s="98" t="s">
        <v>893</v>
      </c>
      <c r="C191" s="98" t="s">
        <v>740</v>
      </c>
      <c r="D191" s="107" t="s">
        <v>353</v>
      </c>
      <c r="E191" s="106"/>
      <c r="F191" s="106"/>
      <c r="G191" s="106" t="s">
        <v>385</v>
      </c>
      <c r="H191" s="106">
        <v>2017</v>
      </c>
      <c r="I191" s="106"/>
      <c r="J191" s="106"/>
      <c r="K191" s="106"/>
      <c r="L191" s="106"/>
      <c r="M191" s="106"/>
      <c r="N191" s="106" t="s">
        <v>25</v>
      </c>
      <c r="O191" s="188">
        <v>17735459.956448101</v>
      </c>
      <c r="P191" s="601" t="s">
        <v>740</v>
      </c>
      <c r="Q191" s="125"/>
      <c r="R191" s="126"/>
      <c r="S191" s="126"/>
      <c r="T191" s="127"/>
      <c r="U191" s="109"/>
      <c r="V191" s="127"/>
      <c r="W191" s="127"/>
      <c r="X191" s="127"/>
      <c r="Y191" s="109"/>
      <c r="Z191" s="109"/>
      <c r="AA191" s="109"/>
      <c r="AB191" s="128"/>
      <c r="AC191" s="129"/>
    </row>
    <row r="192" spans="1:30" s="89" customFormat="1" ht="47" customHeight="1" x14ac:dyDescent="0.15">
      <c r="A192" s="599"/>
      <c r="B192" s="98" t="s">
        <v>961</v>
      </c>
      <c r="C192" s="98" t="s">
        <v>997</v>
      </c>
      <c r="D192" s="107"/>
      <c r="E192" s="106"/>
      <c r="F192" s="106"/>
      <c r="G192" s="106" t="s">
        <v>385</v>
      </c>
      <c r="H192" s="106">
        <v>2019</v>
      </c>
      <c r="I192" s="106"/>
      <c r="J192" s="106"/>
      <c r="K192" s="106"/>
      <c r="L192" s="106"/>
      <c r="M192" s="106"/>
      <c r="N192" s="106" t="s">
        <v>25</v>
      </c>
      <c r="O192" s="188">
        <v>14551927.491669003</v>
      </c>
      <c r="P192" s="601"/>
      <c r="Q192" s="125"/>
      <c r="R192" s="126"/>
      <c r="S192" s="126"/>
      <c r="T192" s="127"/>
      <c r="U192" s="109"/>
      <c r="V192" s="127"/>
      <c r="W192" s="127"/>
      <c r="X192" s="127"/>
      <c r="Y192" s="109"/>
      <c r="Z192" s="109"/>
      <c r="AA192" s="109"/>
      <c r="AB192" s="128"/>
      <c r="AC192" s="129"/>
    </row>
    <row r="193" spans="1:29" s="89" customFormat="1" ht="47" customHeight="1" x14ac:dyDescent="0.15">
      <c r="A193" s="599"/>
      <c r="B193" s="98" t="s">
        <v>961</v>
      </c>
      <c r="C193" s="98" t="s">
        <v>998</v>
      </c>
      <c r="D193" s="107"/>
      <c r="E193" s="106"/>
      <c r="F193" s="106"/>
      <c r="G193" s="106" t="s">
        <v>385</v>
      </c>
      <c r="H193" s="106">
        <v>2019</v>
      </c>
      <c r="I193" s="106"/>
      <c r="J193" s="106"/>
      <c r="K193" s="106"/>
      <c r="L193" s="106"/>
      <c r="M193" s="106"/>
      <c r="N193" s="106" t="s">
        <v>25</v>
      </c>
      <c r="O193" s="188">
        <v>14364089.399521414</v>
      </c>
      <c r="P193" s="601"/>
      <c r="Q193" s="125"/>
      <c r="R193" s="126"/>
      <c r="S193" s="126"/>
      <c r="T193" s="127"/>
      <c r="U193" s="109"/>
      <c r="V193" s="127"/>
      <c r="W193" s="127"/>
      <c r="X193" s="127"/>
      <c r="Y193" s="109"/>
      <c r="Z193" s="109"/>
      <c r="AA193" s="109"/>
      <c r="AB193" s="128"/>
      <c r="AC193" s="129"/>
    </row>
    <row r="194" spans="1:29" s="89" customFormat="1" ht="47" customHeight="1" x14ac:dyDescent="0.15">
      <c r="A194" s="599"/>
      <c r="B194" s="98" t="s">
        <v>961</v>
      </c>
      <c r="C194" s="98" t="s">
        <v>979</v>
      </c>
      <c r="D194" s="107"/>
      <c r="E194" s="106"/>
      <c r="F194" s="106"/>
      <c r="G194" s="106" t="s">
        <v>385</v>
      </c>
      <c r="H194" s="106">
        <v>2019</v>
      </c>
      <c r="I194" s="106"/>
      <c r="J194" s="106"/>
      <c r="K194" s="106"/>
      <c r="L194" s="106"/>
      <c r="M194" s="106"/>
      <c r="N194" s="106" t="s">
        <v>25</v>
      </c>
      <c r="O194" s="188">
        <v>3900402.7369469688</v>
      </c>
      <c r="P194" s="601"/>
      <c r="Q194" s="125"/>
      <c r="R194" s="126"/>
      <c r="S194" s="126"/>
      <c r="T194" s="127"/>
      <c r="U194" s="109"/>
      <c r="V194" s="127"/>
      <c r="W194" s="127"/>
      <c r="X194" s="127"/>
      <c r="Y194" s="109"/>
      <c r="Z194" s="109"/>
      <c r="AA194" s="109"/>
      <c r="AB194" s="128"/>
      <c r="AC194" s="129"/>
    </row>
    <row r="195" spans="1:29" s="89" customFormat="1" ht="47" customHeight="1" x14ac:dyDescent="0.15">
      <c r="A195" s="599"/>
      <c r="B195" s="98" t="s">
        <v>961</v>
      </c>
      <c r="C195" s="98" t="s">
        <v>980</v>
      </c>
      <c r="D195" s="107"/>
      <c r="E195" s="106"/>
      <c r="F195" s="106"/>
      <c r="G195" s="106" t="s">
        <v>385</v>
      </c>
      <c r="H195" s="106">
        <v>2019</v>
      </c>
      <c r="I195" s="106"/>
      <c r="J195" s="106"/>
      <c r="K195" s="106"/>
      <c r="L195" s="106"/>
      <c r="M195" s="106"/>
      <c r="N195" s="106" t="s">
        <v>25</v>
      </c>
      <c r="O195" s="188">
        <v>7679263.1789749097</v>
      </c>
      <c r="P195" s="601"/>
      <c r="Q195" s="125"/>
      <c r="R195" s="126"/>
      <c r="S195" s="126"/>
      <c r="T195" s="127"/>
      <c r="U195" s="109"/>
      <c r="V195" s="127"/>
      <c r="W195" s="127"/>
      <c r="X195" s="127"/>
      <c r="Y195" s="109"/>
      <c r="Z195" s="109"/>
      <c r="AA195" s="109"/>
      <c r="AB195" s="128"/>
      <c r="AC195" s="129"/>
    </row>
    <row r="196" spans="1:29" s="89" customFormat="1" ht="47" customHeight="1" x14ac:dyDescent="0.15">
      <c r="A196" s="599"/>
      <c r="B196" s="98" t="s">
        <v>961</v>
      </c>
      <c r="C196" s="98" t="s">
        <v>981</v>
      </c>
      <c r="D196" s="107"/>
      <c r="E196" s="106"/>
      <c r="F196" s="106"/>
      <c r="G196" s="106" t="s">
        <v>385</v>
      </c>
      <c r="H196" s="106">
        <v>2019</v>
      </c>
      <c r="I196" s="106"/>
      <c r="J196" s="106"/>
      <c r="K196" s="106"/>
      <c r="L196" s="106"/>
      <c r="M196" s="106"/>
      <c r="N196" s="106" t="s">
        <v>25</v>
      </c>
      <c r="O196" s="188">
        <v>10331095.068117324</v>
      </c>
      <c r="P196" s="601"/>
      <c r="Q196" s="125"/>
      <c r="R196" s="126"/>
      <c r="S196" s="126"/>
      <c r="T196" s="127"/>
      <c r="U196" s="109"/>
      <c r="V196" s="127"/>
      <c r="W196" s="127"/>
      <c r="X196" s="127"/>
      <c r="Y196" s="109"/>
      <c r="Z196" s="109"/>
      <c r="AA196" s="109"/>
      <c r="AB196" s="128"/>
      <c r="AC196" s="129"/>
    </row>
    <row r="197" spans="1:29" s="89" customFormat="1" ht="47" customHeight="1" x14ac:dyDescent="0.15">
      <c r="A197" s="599"/>
      <c r="B197" s="98" t="s">
        <v>961</v>
      </c>
      <c r="C197" s="98" t="s">
        <v>982</v>
      </c>
      <c r="D197" s="107"/>
      <c r="E197" s="106"/>
      <c r="F197" s="106"/>
      <c r="G197" s="106" t="s">
        <v>385</v>
      </c>
      <c r="H197" s="106">
        <v>2019</v>
      </c>
      <c r="I197" s="106"/>
      <c r="J197" s="106"/>
      <c r="K197" s="106"/>
      <c r="L197" s="106"/>
      <c r="M197" s="106"/>
      <c r="N197" s="106" t="s">
        <v>25</v>
      </c>
      <c r="O197" s="188">
        <v>16109878.726540171</v>
      </c>
      <c r="P197" s="601"/>
      <c r="Q197" s="125"/>
      <c r="R197" s="126"/>
      <c r="S197" s="126"/>
      <c r="T197" s="127"/>
      <c r="U197" s="109"/>
      <c r="V197" s="127"/>
      <c r="W197" s="127"/>
      <c r="X197" s="127"/>
      <c r="Y197" s="109"/>
      <c r="Z197" s="109"/>
      <c r="AA197" s="109"/>
      <c r="AB197" s="128"/>
      <c r="AC197" s="129"/>
    </row>
    <row r="198" spans="1:29" s="89" customFormat="1" ht="47" customHeight="1" x14ac:dyDescent="0.15">
      <c r="A198" s="599"/>
      <c r="B198" s="98" t="s">
        <v>961</v>
      </c>
      <c r="C198" s="98" t="s">
        <v>983</v>
      </c>
      <c r="D198" s="107"/>
      <c r="E198" s="106"/>
      <c r="F198" s="106"/>
      <c r="G198" s="106" t="s">
        <v>385</v>
      </c>
      <c r="H198" s="106">
        <v>2019</v>
      </c>
      <c r="I198" s="106"/>
      <c r="J198" s="106"/>
      <c r="K198" s="106"/>
      <c r="L198" s="106"/>
      <c r="M198" s="106"/>
      <c r="N198" s="106" t="s">
        <v>25</v>
      </c>
      <c r="O198" s="188">
        <v>21767120.090043988</v>
      </c>
      <c r="P198" s="601"/>
      <c r="Q198" s="125"/>
      <c r="R198" s="126"/>
      <c r="S198" s="126"/>
      <c r="T198" s="127"/>
      <c r="U198" s="109"/>
      <c r="V198" s="127"/>
      <c r="W198" s="127"/>
      <c r="X198" s="127"/>
      <c r="Y198" s="109"/>
      <c r="Z198" s="109"/>
      <c r="AA198" s="109"/>
      <c r="AB198" s="128"/>
      <c r="AC198" s="129"/>
    </row>
    <row r="199" spans="1:29" s="89" customFormat="1" ht="47" customHeight="1" x14ac:dyDescent="0.15">
      <c r="A199" s="599"/>
      <c r="B199" s="98" t="s">
        <v>961</v>
      </c>
      <c r="C199" s="98" t="s">
        <v>984</v>
      </c>
      <c r="D199" s="107"/>
      <c r="E199" s="106"/>
      <c r="F199" s="106"/>
      <c r="G199" s="106" t="s">
        <v>385</v>
      </c>
      <c r="H199" s="106">
        <v>2019</v>
      </c>
      <c r="I199" s="106"/>
      <c r="J199" s="106"/>
      <c r="K199" s="106"/>
      <c r="L199" s="106"/>
      <c r="M199" s="106"/>
      <c r="N199" s="106" t="s">
        <v>25</v>
      </c>
      <c r="O199" s="188">
        <v>7005255.9071512129</v>
      </c>
      <c r="P199" s="601"/>
      <c r="Q199" s="125"/>
      <c r="R199" s="126"/>
      <c r="S199" s="126"/>
      <c r="T199" s="127"/>
      <c r="U199" s="109"/>
      <c r="V199" s="127"/>
      <c r="W199" s="127"/>
      <c r="X199" s="127"/>
      <c r="Y199" s="109"/>
      <c r="Z199" s="109"/>
      <c r="AA199" s="109"/>
      <c r="AB199" s="128"/>
      <c r="AC199" s="129"/>
    </row>
    <row r="200" spans="1:29" s="89" customFormat="1" ht="47" customHeight="1" x14ac:dyDescent="0.15">
      <c r="A200" s="599"/>
      <c r="B200" s="98" t="s">
        <v>961</v>
      </c>
      <c r="C200" s="98" t="s">
        <v>985</v>
      </c>
      <c r="D200" s="107"/>
      <c r="E200" s="106"/>
      <c r="F200" s="106"/>
      <c r="G200" s="106" t="s">
        <v>385</v>
      </c>
      <c r="H200" s="106">
        <v>2019</v>
      </c>
      <c r="I200" s="106"/>
      <c r="J200" s="106"/>
      <c r="K200" s="106"/>
      <c r="L200" s="106"/>
      <c r="M200" s="106"/>
      <c r="N200" s="106" t="s">
        <v>25</v>
      </c>
      <c r="O200" s="188">
        <v>15203836.164416512</v>
      </c>
      <c r="P200" s="601"/>
      <c r="Q200" s="125"/>
      <c r="R200" s="126"/>
      <c r="S200" s="126"/>
      <c r="T200" s="127"/>
      <c r="U200" s="109"/>
      <c r="V200" s="127"/>
      <c r="W200" s="127"/>
      <c r="X200" s="127"/>
      <c r="Y200" s="109"/>
      <c r="Z200" s="109"/>
      <c r="AA200" s="109"/>
      <c r="AB200" s="128"/>
      <c r="AC200" s="129"/>
    </row>
    <row r="201" spans="1:29" s="89" customFormat="1" ht="47" customHeight="1" x14ac:dyDescent="0.15">
      <c r="A201" s="599"/>
      <c r="B201" s="98" t="s">
        <v>961</v>
      </c>
      <c r="C201" s="98" t="s">
        <v>986</v>
      </c>
      <c r="D201" s="107"/>
      <c r="E201" s="106"/>
      <c r="F201" s="106"/>
      <c r="G201" s="106" t="s">
        <v>385</v>
      </c>
      <c r="H201" s="106">
        <v>2019</v>
      </c>
      <c r="I201" s="106"/>
      <c r="J201" s="106"/>
      <c r="K201" s="106"/>
      <c r="L201" s="106"/>
      <c r="M201" s="106"/>
      <c r="N201" s="106" t="s">
        <v>25</v>
      </c>
      <c r="O201" s="188">
        <v>19557260.182425309</v>
      </c>
      <c r="P201" s="601"/>
      <c r="Q201" s="125"/>
      <c r="R201" s="126"/>
      <c r="S201" s="126"/>
      <c r="T201" s="127"/>
      <c r="U201" s="109"/>
      <c r="V201" s="127"/>
      <c r="W201" s="127"/>
      <c r="X201" s="127"/>
      <c r="Y201" s="109"/>
      <c r="Z201" s="109"/>
      <c r="AA201" s="109"/>
      <c r="AB201" s="128"/>
      <c r="AC201" s="129"/>
    </row>
    <row r="202" spans="1:29" s="89" customFormat="1" ht="47" customHeight="1" x14ac:dyDescent="0.15">
      <c r="A202" s="599"/>
      <c r="B202" s="98" t="s">
        <v>961</v>
      </c>
      <c r="C202" s="98" t="s">
        <v>987</v>
      </c>
      <c r="D202" s="107"/>
      <c r="E202" s="106"/>
      <c r="F202" s="106"/>
      <c r="G202" s="106" t="s">
        <v>385</v>
      </c>
      <c r="H202" s="106">
        <v>2019</v>
      </c>
      <c r="I202" s="106"/>
      <c r="J202" s="106"/>
      <c r="K202" s="106"/>
      <c r="L202" s="106"/>
      <c r="M202" s="106"/>
      <c r="N202" s="106" t="s">
        <v>25</v>
      </c>
      <c r="O202" s="188">
        <v>31380010.688185245</v>
      </c>
      <c r="P202" s="601"/>
      <c r="Q202" s="125"/>
      <c r="R202" s="126"/>
      <c r="S202" s="126"/>
      <c r="T202" s="127"/>
      <c r="U202" s="109"/>
      <c r="V202" s="127"/>
      <c r="W202" s="127"/>
      <c r="X202" s="127"/>
      <c r="Y202" s="109"/>
      <c r="Z202" s="109"/>
      <c r="AA202" s="109"/>
      <c r="AB202" s="128"/>
      <c r="AC202" s="129"/>
    </row>
    <row r="203" spans="1:29" s="89" customFormat="1" ht="47" customHeight="1" x14ac:dyDescent="0.15">
      <c r="A203" s="599"/>
      <c r="B203" s="98" t="s">
        <v>961</v>
      </c>
      <c r="C203" s="98" t="s">
        <v>988</v>
      </c>
      <c r="D203" s="107"/>
      <c r="E203" s="106"/>
      <c r="F203" s="106"/>
      <c r="G203" s="106" t="s">
        <v>385</v>
      </c>
      <c r="H203" s="106">
        <v>2019</v>
      </c>
      <c r="I203" s="106"/>
      <c r="J203" s="106"/>
      <c r="K203" s="106"/>
      <c r="L203" s="106"/>
      <c r="M203" s="106"/>
      <c r="N203" s="106" t="s">
        <v>25</v>
      </c>
      <c r="O203" s="188">
        <v>27318890.867047824</v>
      </c>
      <c r="P203" s="601"/>
      <c r="Q203" s="125"/>
      <c r="R203" s="126"/>
      <c r="S203" s="126"/>
      <c r="T203" s="127"/>
      <c r="U203" s="109"/>
      <c r="V203" s="127"/>
      <c r="W203" s="127"/>
      <c r="X203" s="127"/>
      <c r="Y203" s="109"/>
      <c r="Z203" s="109"/>
      <c r="AA203" s="109"/>
      <c r="AB203" s="128"/>
      <c r="AC203" s="129"/>
    </row>
    <row r="204" spans="1:29" s="89" customFormat="1" ht="47" customHeight="1" x14ac:dyDescent="0.15">
      <c r="A204" s="599"/>
      <c r="B204" s="98" t="s">
        <v>961</v>
      </c>
      <c r="C204" s="98" t="s">
        <v>989</v>
      </c>
      <c r="D204" s="107"/>
      <c r="E204" s="106"/>
      <c r="F204" s="106"/>
      <c r="G204" s="106" t="s">
        <v>385</v>
      </c>
      <c r="H204" s="106">
        <v>2019</v>
      </c>
      <c r="I204" s="106"/>
      <c r="J204" s="106"/>
      <c r="K204" s="106"/>
      <c r="L204" s="106"/>
      <c r="M204" s="106"/>
      <c r="N204" s="106" t="s">
        <v>25</v>
      </c>
      <c r="O204" s="188">
        <v>5458353.9718181379</v>
      </c>
      <c r="P204" s="601"/>
      <c r="Q204" s="125"/>
      <c r="R204" s="126"/>
      <c r="S204" s="126"/>
      <c r="T204" s="127"/>
      <c r="U204" s="109"/>
      <c r="V204" s="127"/>
      <c r="W204" s="127"/>
      <c r="X204" s="127"/>
      <c r="Y204" s="109"/>
      <c r="Z204" s="109"/>
      <c r="AA204" s="109"/>
      <c r="AB204" s="128"/>
      <c r="AC204" s="129"/>
    </row>
    <row r="205" spans="1:29" s="89" customFormat="1" ht="47" customHeight="1" x14ac:dyDescent="0.15">
      <c r="A205" s="599"/>
      <c r="B205" s="98" t="s">
        <v>962</v>
      </c>
      <c r="C205" s="98" t="s">
        <v>999</v>
      </c>
      <c r="D205" s="107"/>
      <c r="E205" s="106"/>
      <c r="F205" s="106"/>
      <c r="G205" s="106" t="s">
        <v>385</v>
      </c>
      <c r="H205" s="106">
        <v>2019</v>
      </c>
      <c r="I205" s="106"/>
      <c r="J205" s="106"/>
      <c r="K205" s="106"/>
      <c r="L205" s="106"/>
      <c r="M205" s="106"/>
      <c r="N205" s="106" t="s">
        <v>25</v>
      </c>
      <c r="O205" s="188">
        <v>3635219.5480327271</v>
      </c>
      <c r="P205" s="601"/>
      <c r="Q205" s="125"/>
      <c r="R205" s="126"/>
      <c r="S205" s="126"/>
      <c r="T205" s="127"/>
      <c r="U205" s="109"/>
      <c r="V205" s="127"/>
      <c r="W205" s="127"/>
      <c r="X205" s="127"/>
      <c r="Y205" s="109"/>
      <c r="Z205" s="109"/>
      <c r="AA205" s="109"/>
      <c r="AB205" s="128"/>
      <c r="AC205" s="129"/>
    </row>
    <row r="206" spans="1:29" s="89" customFormat="1" ht="47" customHeight="1" x14ac:dyDescent="0.15">
      <c r="A206" s="599"/>
      <c r="B206" s="98" t="s">
        <v>925</v>
      </c>
      <c r="C206" s="98" t="s">
        <v>1000</v>
      </c>
      <c r="D206" s="107"/>
      <c r="E206" s="106"/>
      <c r="F206" s="106"/>
      <c r="G206" s="106" t="s">
        <v>385</v>
      </c>
      <c r="H206" s="106">
        <v>2019</v>
      </c>
      <c r="I206" s="106"/>
      <c r="J206" s="106"/>
      <c r="K206" s="106"/>
      <c r="L206" s="106"/>
      <c r="M206" s="106"/>
      <c r="N206" s="106" t="s">
        <v>25</v>
      </c>
      <c r="O206" s="188">
        <v>8441664.8471033536</v>
      </c>
      <c r="P206" s="601"/>
      <c r="Q206" s="125"/>
      <c r="R206" s="126"/>
      <c r="S206" s="126"/>
      <c r="T206" s="127"/>
      <c r="U206" s="109"/>
      <c r="V206" s="127"/>
      <c r="W206" s="127"/>
      <c r="X206" s="127"/>
      <c r="Y206" s="109"/>
      <c r="Z206" s="109"/>
      <c r="AA206" s="109"/>
      <c r="AB206" s="128"/>
      <c r="AC206" s="129"/>
    </row>
    <row r="207" spans="1:29" s="89" customFormat="1" ht="47" customHeight="1" x14ac:dyDescent="0.15">
      <c r="A207" s="599"/>
      <c r="B207" s="98" t="s">
        <v>925</v>
      </c>
      <c r="C207" s="98" t="s">
        <v>1001</v>
      </c>
      <c r="D207" s="107"/>
      <c r="E207" s="106"/>
      <c r="F207" s="106"/>
      <c r="G207" s="106" t="s">
        <v>385</v>
      </c>
      <c r="H207" s="106">
        <v>2019</v>
      </c>
      <c r="I207" s="106"/>
      <c r="J207" s="106"/>
      <c r="K207" s="106"/>
      <c r="L207" s="106"/>
      <c r="M207" s="106"/>
      <c r="N207" s="106" t="s">
        <v>25</v>
      </c>
      <c r="O207" s="188">
        <v>9988566.7824364305</v>
      </c>
      <c r="P207" s="601"/>
      <c r="Q207" s="125"/>
      <c r="R207" s="126"/>
      <c r="S207" s="126"/>
      <c r="T207" s="127"/>
      <c r="U207" s="109"/>
      <c r="V207" s="127"/>
      <c r="W207" s="127"/>
      <c r="X207" s="127"/>
      <c r="Y207" s="109"/>
      <c r="Z207" s="109"/>
      <c r="AA207" s="109"/>
      <c r="AB207" s="128"/>
      <c r="AC207" s="129"/>
    </row>
    <row r="208" spans="1:29" s="89" customFormat="1" ht="47" customHeight="1" x14ac:dyDescent="0.15">
      <c r="A208" s="599"/>
      <c r="B208" s="98" t="s">
        <v>925</v>
      </c>
      <c r="C208" s="98" t="s">
        <v>1002</v>
      </c>
      <c r="D208" s="107"/>
      <c r="E208" s="106"/>
      <c r="F208" s="106"/>
      <c r="G208" s="106" t="s">
        <v>385</v>
      </c>
      <c r="H208" s="106">
        <v>2019</v>
      </c>
      <c r="I208" s="106"/>
      <c r="J208" s="106"/>
      <c r="K208" s="106"/>
      <c r="L208" s="106"/>
      <c r="M208" s="106"/>
      <c r="N208" s="106" t="s">
        <v>25</v>
      </c>
      <c r="O208" s="188">
        <v>12430461.980355071</v>
      </c>
      <c r="P208" s="601"/>
      <c r="Q208" s="125"/>
      <c r="R208" s="126"/>
      <c r="S208" s="126"/>
      <c r="T208" s="127"/>
      <c r="U208" s="109"/>
      <c r="V208" s="127"/>
      <c r="W208" s="127"/>
      <c r="X208" s="127"/>
      <c r="Y208" s="109"/>
      <c r="Z208" s="109"/>
      <c r="AA208" s="109"/>
      <c r="AB208" s="128"/>
      <c r="AC208" s="129"/>
    </row>
    <row r="209" spans="1:29" s="89" customFormat="1" ht="47" customHeight="1" x14ac:dyDescent="0.15">
      <c r="A209" s="599"/>
      <c r="B209" s="98" t="s">
        <v>990</v>
      </c>
      <c r="C209" s="98" t="s">
        <v>934</v>
      </c>
      <c r="D209" s="107"/>
      <c r="E209" s="106"/>
      <c r="F209" s="106"/>
      <c r="G209" s="106" t="s">
        <v>385</v>
      </c>
      <c r="H209" s="106">
        <v>2019</v>
      </c>
      <c r="I209" s="106"/>
      <c r="J209" s="106"/>
      <c r="K209" s="106"/>
      <c r="L209" s="106"/>
      <c r="M209" s="106"/>
      <c r="N209" s="106" t="s">
        <v>25</v>
      </c>
      <c r="O209" s="188">
        <v>6463840.2297846368</v>
      </c>
      <c r="P209" s="601"/>
      <c r="Q209" s="125"/>
      <c r="R209" s="126"/>
      <c r="S209" s="126"/>
      <c r="T209" s="127"/>
      <c r="U209" s="109"/>
      <c r="V209" s="127"/>
      <c r="W209" s="127"/>
      <c r="X209" s="127"/>
      <c r="Y209" s="109"/>
      <c r="Z209" s="109"/>
      <c r="AA209" s="109"/>
      <c r="AB209" s="128"/>
      <c r="AC209" s="129"/>
    </row>
    <row r="210" spans="1:29" s="89" customFormat="1" ht="47" customHeight="1" x14ac:dyDescent="0.15">
      <c r="A210" s="599"/>
      <c r="B210" s="98" t="s">
        <v>990</v>
      </c>
      <c r="C210" s="98" t="s">
        <v>935</v>
      </c>
      <c r="D210" s="107"/>
      <c r="E210" s="106"/>
      <c r="F210" s="106"/>
      <c r="G210" s="106" t="s">
        <v>385</v>
      </c>
      <c r="H210" s="106">
        <v>2019</v>
      </c>
      <c r="I210" s="106"/>
      <c r="J210" s="106"/>
      <c r="K210" s="106"/>
      <c r="L210" s="106"/>
      <c r="M210" s="106"/>
      <c r="N210" s="106" t="s">
        <v>25</v>
      </c>
      <c r="O210" s="188">
        <v>6419643.0316322632</v>
      </c>
      <c r="P210" s="601"/>
      <c r="Q210" s="125"/>
      <c r="R210" s="126"/>
      <c r="S210" s="126"/>
      <c r="T210" s="127"/>
      <c r="U210" s="109"/>
      <c r="V210" s="127"/>
      <c r="W210" s="127"/>
      <c r="X210" s="127"/>
      <c r="Y210" s="109"/>
      <c r="Z210" s="109"/>
      <c r="AA210" s="109"/>
      <c r="AB210" s="128"/>
      <c r="AC210" s="129"/>
    </row>
    <row r="211" spans="1:29" s="89" customFormat="1" ht="47" customHeight="1" x14ac:dyDescent="0.15">
      <c r="A211" s="599"/>
      <c r="B211" s="98" t="s">
        <v>991</v>
      </c>
      <c r="C211" s="98" t="s">
        <v>936</v>
      </c>
      <c r="D211" s="107"/>
      <c r="E211" s="106"/>
      <c r="F211" s="106"/>
      <c r="G211" s="106" t="s">
        <v>385</v>
      </c>
      <c r="H211" s="106">
        <v>2019</v>
      </c>
      <c r="I211" s="106"/>
      <c r="J211" s="106"/>
      <c r="K211" s="106"/>
      <c r="L211" s="106"/>
      <c r="M211" s="106"/>
      <c r="N211" s="106" t="s">
        <v>25</v>
      </c>
      <c r="O211" s="188">
        <v>16783885.998363867</v>
      </c>
      <c r="P211" s="601"/>
      <c r="Q211" s="125"/>
      <c r="R211" s="126"/>
      <c r="S211" s="126"/>
      <c r="T211" s="127"/>
      <c r="U211" s="109"/>
      <c r="V211" s="127"/>
      <c r="W211" s="127"/>
      <c r="X211" s="127"/>
      <c r="Y211" s="109"/>
      <c r="Z211" s="109"/>
      <c r="AA211" s="109"/>
      <c r="AB211" s="128"/>
      <c r="AC211" s="129"/>
    </row>
    <row r="212" spans="1:29" s="89" customFormat="1" ht="47" customHeight="1" x14ac:dyDescent="0.15">
      <c r="A212" s="599"/>
      <c r="B212" s="98" t="s">
        <v>993</v>
      </c>
      <c r="C212" s="98" t="s">
        <v>938</v>
      </c>
      <c r="D212" s="107"/>
      <c r="E212" s="106"/>
      <c r="F212" s="106"/>
      <c r="G212" s="106" t="s">
        <v>385</v>
      </c>
      <c r="H212" s="106">
        <v>2019</v>
      </c>
      <c r="I212" s="106"/>
      <c r="J212" s="106"/>
      <c r="K212" s="106"/>
      <c r="L212" s="106"/>
      <c r="M212" s="106"/>
      <c r="N212" s="106" t="s">
        <v>25</v>
      </c>
      <c r="O212" s="188">
        <v>19943985.666258581</v>
      </c>
      <c r="P212" s="601"/>
      <c r="Q212" s="125"/>
      <c r="R212" s="126"/>
      <c r="S212" s="126"/>
      <c r="T212" s="127"/>
      <c r="U212" s="109"/>
      <c r="V212" s="127"/>
      <c r="W212" s="127"/>
      <c r="X212" s="127"/>
      <c r="Y212" s="109"/>
      <c r="Z212" s="109"/>
      <c r="AA212" s="109"/>
      <c r="AB212" s="128"/>
      <c r="AC212" s="129"/>
    </row>
    <row r="213" spans="1:29" s="89" customFormat="1" ht="47" customHeight="1" x14ac:dyDescent="0.15">
      <c r="A213" s="599"/>
      <c r="B213" s="98" t="s">
        <v>994</v>
      </c>
      <c r="C213" s="98" t="s">
        <v>939</v>
      </c>
      <c r="D213" s="107"/>
      <c r="E213" s="106"/>
      <c r="F213" s="106"/>
      <c r="G213" s="106" t="s">
        <v>385</v>
      </c>
      <c r="H213" s="106">
        <v>2019</v>
      </c>
      <c r="I213" s="106"/>
      <c r="J213" s="106"/>
      <c r="K213" s="106"/>
      <c r="L213" s="106"/>
      <c r="M213" s="106"/>
      <c r="N213" s="106" t="s">
        <v>25</v>
      </c>
      <c r="O213" s="188">
        <v>129652480.7799879</v>
      </c>
      <c r="P213" s="601"/>
      <c r="Q213" s="125"/>
      <c r="R213" s="126"/>
      <c r="S213" s="126"/>
      <c r="T213" s="127"/>
      <c r="U213" s="109"/>
      <c r="V213" s="127"/>
      <c r="W213" s="127"/>
      <c r="X213" s="127"/>
      <c r="Y213" s="109"/>
      <c r="Z213" s="109"/>
      <c r="AA213" s="109"/>
      <c r="AB213" s="128"/>
      <c r="AC213" s="129"/>
    </row>
    <row r="214" spans="1:29" s="89" customFormat="1" ht="47" customHeight="1" x14ac:dyDescent="0.15">
      <c r="A214" s="599"/>
      <c r="B214" s="98" t="s">
        <v>995</v>
      </c>
      <c r="C214" s="98" t="s">
        <v>940</v>
      </c>
      <c r="D214" s="107"/>
      <c r="E214" s="106"/>
      <c r="F214" s="106"/>
      <c r="G214" s="106" t="s">
        <v>385</v>
      </c>
      <c r="H214" s="106">
        <v>2019</v>
      </c>
      <c r="I214" s="106"/>
      <c r="J214" s="106"/>
      <c r="K214" s="106"/>
      <c r="L214" s="106"/>
      <c r="M214" s="106"/>
      <c r="N214" s="106" t="s">
        <v>25</v>
      </c>
      <c r="O214" s="188">
        <v>87963473.622761518</v>
      </c>
      <c r="P214" s="601"/>
      <c r="Q214" s="125"/>
      <c r="R214" s="126"/>
      <c r="S214" s="126"/>
      <c r="T214" s="127"/>
      <c r="U214" s="109"/>
      <c r="V214" s="127"/>
      <c r="W214" s="127"/>
      <c r="X214" s="127"/>
      <c r="Y214" s="109"/>
      <c r="Z214" s="109"/>
      <c r="AA214" s="109"/>
      <c r="AB214" s="128"/>
      <c r="AC214" s="129"/>
    </row>
    <row r="215" spans="1:29" s="89" customFormat="1" ht="47" customHeight="1" x14ac:dyDescent="0.15">
      <c r="A215" s="599"/>
      <c r="B215" s="98" t="s">
        <v>996</v>
      </c>
      <c r="C215" s="98" t="s">
        <v>941</v>
      </c>
      <c r="D215" s="107"/>
      <c r="E215" s="106"/>
      <c r="F215" s="106"/>
      <c r="G215" s="106" t="s">
        <v>385</v>
      </c>
      <c r="H215" s="106">
        <v>2019</v>
      </c>
      <c r="I215" s="106"/>
      <c r="J215" s="106"/>
      <c r="K215" s="106"/>
      <c r="L215" s="106"/>
      <c r="M215" s="106"/>
      <c r="N215" s="106" t="s">
        <v>25</v>
      </c>
      <c r="O215" s="188">
        <v>49832340.916801214</v>
      </c>
      <c r="P215" s="601"/>
      <c r="Q215" s="125"/>
      <c r="R215" s="126"/>
      <c r="S215" s="126"/>
      <c r="T215" s="127"/>
      <c r="U215" s="109"/>
      <c r="V215" s="127"/>
      <c r="W215" s="127"/>
      <c r="X215" s="127"/>
      <c r="Y215" s="109"/>
      <c r="Z215" s="109"/>
      <c r="AA215" s="109"/>
      <c r="AB215" s="128"/>
      <c r="AC215" s="129"/>
    </row>
    <row r="216" spans="1:29" s="89" customFormat="1" ht="47" customHeight="1" x14ac:dyDescent="0.15">
      <c r="A216" s="599"/>
      <c r="B216" s="98" t="s">
        <v>993</v>
      </c>
      <c r="C216" s="98" t="s">
        <v>942</v>
      </c>
      <c r="D216" s="107"/>
      <c r="E216" s="106"/>
      <c r="F216" s="106"/>
      <c r="G216" s="106" t="s">
        <v>385</v>
      </c>
      <c r="H216" s="106">
        <v>2019</v>
      </c>
      <c r="I216" s="106"/>
      <c r="J216" s="106"/>
      <c r="K216" s="106"/>
      <c r="L216" s="106"/>
      <c r="M216" s="106"/>
      <c r="N216" s="106" t="s">
        <v>25</v>
      </c>
      <c r="O216" s="188">
        <v>47633530.308720626</v>
      </c>
      <c r="P216" s="601"/>
      <c r="Q216" s="125"/>
      <c r="R216" s="126"/>
      <c r="S216" s="126"/>
      <c r="T216" s="127"/>
      <c r="U216" s="109"/>
      <c r="V216" s="127"/>
      <c r="W216" s="127"/>
      <c r="X216" s="127"/>
      <c r="Y216" s="109"/>
      <c r="Z216" s="109"/>
      <c r="AA216" s="109"/>
      <c r="AB216" s="128"/>
      <c r="AC216" s="129"/>
    </row>
    <row r="217" spans="1:29" s="89" customFormat="1" ht="47" customHeight="1" x14ac:dyDescent="0.15">
      <c r="A217" s="599"/>
      <c r="B217" s="98" t="s">
        <v>996</v>
      </c>
      <c r="C217" s="98" t="s">
        <v>943</v>
      </c>
      <c r="D217" s="107"/>
      <c r="E217" s="106"/>
      <c r="F217" s="106"/>
      <c r="G217" s="106" t="s">
        <v>385</v>
      </c>
      <c r="H217" s="106">
        <v>2019</v>
      </c>
      <c r="I217" s="106"/>
      <c r="J217" s="106"/>
      <c r="K217" s="106"/>
      <c r="L217" s="106"/>
      <c r="M217" s="106"/>
      <c r="N217" s="106" t="s">
        <v>25</v>
      </c>
      <c r="O217" s="188">
        <v>103973908.65345885</v>
      </c>
      <c r="P217" s="601"/>
      <c r="Q217" s="125"/>
      <c r="R217" s="126"/>
      <c r="S217" s="126"/>
      <c r="T217" s="127"/>
      <c r="U217" s="109"/>
      <c r="V217" s="127"/>
      <c r="W217" s="127"/>
      <c r="X217" s="127"/>
      <c r="Y217" s="109"/>
      <c r="Z217" s="109"/>
      <c r="AA217" s="109"/>
      <c r="AB217" s="128"/>
      <c r="AC217" s="129"/>
    </row>
    <row r="218" spans="1:29" s="89" customFormat="1" ht="36" customHeight="1" x14ac:dyDescent="0.15">
      <c r="A218" s="581"/>
      <c r="B218" s="98"/>
      <c r="C218" s="98"/>
      <c r="D218" s="107"/>
      <c r="E218" s="316"/>
      <c r="F218" s="316"/>
      <c r="G218" s="316"/>
      <c r="H218" s="106"/>
      <c r="I218" s="316"/>
      <c r="J218" s="316"/>
      <c r="K218" s="316"/>
      <c r="L218" s="316"/>
      <c r="M218" s="316"/>
      <c r="N218" s="106"/>
      <c r="O218" s="188"/>
      <c r="P218" s="582"/>
      <c r="Q218" s="125"/>
      <c r="R218" s="126"/>
      <c r="S218" s="126"/>
      <c r="T218" s="127"/>
      <c r="U218" s="109"/>
      <c r="V218" s="127"/>
      <c r="W218" s="127"/>
      <c r="X218" s="127"/>
      <c r="Y218" s="109"/>
      <c r="Z218" s="109"/>
      <c r="AA218" s="109">
        <f t="shared" si="55"/>
        <v>0</v>
      </c>
      <c r="AB218" s="128"/>
      <c r="AC218" s="129"/>
    </row>
    <row r="219" spans="1:29" s="89" customFormat="1" ht="36" customHeight="1" x14ac:dyDescent="0.15">
      <c r="A219" s="581" t="s">
        <v>288</v>
      </c>
      <c r="B219" s="181" t="s">
        <v>767</v>
      </c>
      <c r="C219" s="316" t="s">
        <v>11</v>
      </c>
      <c r="D219" s="105"/>
      <c r="E219" s="316"/>
      <c r="F219" s="316"/>
      <c r="G219" s="316"/>
      <c r="H219" s="316"/>
      <c r="I219" s="316"/>
      <c r="J219" s="316"/>
      <c r="K219" s="316"/>
      <c r="L219" s="316"/>
      <c r="M219" s="316"/>
      <c r="N219" s="316"/>
      <c r="O219" s="185">
        <v>0</v>
      </c>
      <c r="P219" s="598"/>
      <c r="Q219" s="125"/>
      <c r="R219" s="126"/>
      <c r="S219" s="126"/>
      <c r="T219" s="127"/>
      <c r="U219" s="109"/>
      <c r="V219" s="127"/>
      <c r="W219" s="127"/>
      <c r="X219" s="127"/>
      <c r="Y219" s="109"/>
      <c r="Z219" s="109"/>
      <c r="AA219" s="109">
        <f t="shared" si="55"/>
        <v>0</v>
      </c>
      <c r="AB219" s="128"/>
      <c r="AC219" s="129"/>
    </row>
    <row r="220" spans="1:29" s="89" customFormat="1" ht="36" customHeight="1" x14ac:dyDescent="0.15">
      <c r="A220" s="600"/>
      <c r="B220" s="316"/>
      <c r="C220" s="316"/>
      <c r="D220" s="105"/>
      <c r="E220" s="316"/>
      <c r="F220" s="316"/>
      <c r="G220" s="316"/>
      <c r="H220" s="316"/>
      <c r="I220" s="316"/>
      <c r="J220" s="316"/>
      <c r="K220" s="316"/>
      <c r="L220" s="316"/>
      <c r="M220" s="316"/>
      <c r="N220" s="316"/>
      <c r="O220" s="185"/>
      <c r="P220" s="598"/>
      <c r="Q220" s="125"/>
      <c r="R220" s="126"/>
      <c r="S220" s="126"/>
      <c r="T220" s="127"/>
      <c r="U220" s="109"/>
      <c r="V220" s="127"/>
      <c r="W220" s="127"/>
      <c r="X220" s="127"/>
      <c r="Y220" s="109"/>
      <c r="Z220" s="109"/>
      <c r="AA220" s="109">
        <f t="shared" si="55"/>
        <v>0</v>
      </c>
      <c r="AB220" s="128"/>
      <c r="AC220" s="129"/>
    </row>
    <row r="221" spans="1:29" s="89" customFormat="1" ht="36" customHeight="1" x14ac:dyDescent="0.15">
      <c r="A221" s="581" t="s">
        <v>290</v>
      </c>
      <c r="B221" s="181" t="s">
        <v>768</v>
      </c>
      <c r="C221" s="316"/>
      <c r="D221" s="105"/>
      <c r="E221" s="316"/>
      <c r="F221" s="316"/>
      <c r="G221" s="316"/>
      <c r="H221" s="316"/>
      <c r="I221" s="316"/>
      <c r="J221" s="316"/>
      <c r="K221" s="316"/>
      <c r="L221" s="316"/>
      <c r="M221" s="316"/>
      <c r="N221" s="316"/>
      <c r="O221" s="185">
        <f>SUM(O222:O233)</f>
        <v>97476920.525059938</v>
      </c>
      <c r="P221" s="598"/>
      <c r="Q221" s="125"/>
      <c r="R221" s="126"/>
      <c r="S221" s="126"/>
      <c r="T221" s="127"/>
      <c r="U221" s="109"/>
      <c r="V221" s="127"/>
      <c r="W221" s="127"/>
      <c r="X221" s="127"/>
      <c r="Y221" s="109"/>
      <c r="Z221" s="109"/>
      <c r="AA221" s="109">
        <f t="shared" si="55"/>
        <v>0</v>
      </c>
      <c r="AB221" s="128"/>
      <c r="AC221" s="129"/>
    </row>
    <row r="222" spans="1:29" s="89" customFormat="1" ht="36" customHeight="1" x14ac:dyDescent="0.15">
      <c r="A222" s="581"/>
      <c r="B222" s="98" t="s">
        <v>963</v>
      </c>
      <c r="C222" s="98" t="s">
        <v>944</v>
      </c>
      <c r="D222" s="105"/>
      <c r="E222" s="316"/>
      <c r="F222" s="316"/>
      <c r="G222" s="106" t="s">
        <v>385</v>
      </c>
      <c r="H222" s="106">
        <v>2019</v>
      </c>
      <c r="I222" s="316"/>
      <c r="J222" s="316"/>
      <c r="K222" s="316"/>
      <c r="L222" s="316"/>
      <c r="M222" s="316"/>
      <c r="N222" s="106" t="s">
        <v>25</v>
      </c>
      <c r="O222" s="188">
        <v>5590945.5662752585</v>
      </c>
      <c r="P222" s="598"/>
      <c r="Q222" s="125"/>
      <c r="R222" s="126"/>
      <c r="S222" s="126"/>
      <c r="T222" s="127"/>
      <c r="U222" s="109"/>
      <c r="V222" s="127"/>
      <c r="W222" s="127"/>
      <c r="X222" s="127"/>
      <c r="Y222" s="109"/>
      <c r="Z222" s="109"/>
      <c r="AA222" s="109"/>
      <c r="AB222" s="128"/>
      <c r="AC222" s="129"/>
    </row>
    <row r="223" spans="1:29" s="89" customFormat="1" ht="36" customHeight="1" x14ac:dyDescent="0.15">
      <c r="A223" s="581"/>
      <c r="B223" s="98" t="s">
        <v>964</v>
      </c>
      <c r="C223" s="98" t="s">
        <v>945</v>
      </c>
      <c r="D223" s="105"/>
      <c r="E223" s="316"/>
      <c r="F223" s="316"/>
      <c r="G223" s="106" t="s">
        <v>385</v>
      </c>
      <c r="H223" s="106">
        <v>2019</v>
      </c>
      <c r="I223" s="316"/>
      <c r="J223" s="316"/>
      <c r="K223" s="316"/>
      <c r="L223" s="316"/>
      <c r="M223" s="316"/>
      <c r="N223" s="106" t="s">
        <v>25</v>
      </c>
      <c r="O223" s="188">
        <v>9181967.9161556121</v>
      </c>
      <c r="P223" s="598"/>
      <c r="Q223" s="125"/>
      <c r="R223" s="126"/>
      <c r="S223" s="126"/>
      <c r="T223" s="127"/>
      <c r="U223" s="109"/>
      <c r="V223" s="127"/>
      <c r="W223" s="127"/>
      <c r="X223" s="127"/>
      <c r="Y223" s="109"/>
      <c r="Z223" s="109"/>
      <c r="AA223" s="109"/>
      <c r="AB223" s="128"/>
      <c r="AC223" s="129"/>
    </row>
    <row r="224" spans="1:29" s="89" customFormat="1" ht="36" customHeight="1" x14ac:dyDescent="0.15">
      <c r="A224" s="581"/>
      <c r="B224" s="98" t="s">
        <v>965</v>
      </c>
      <c r="C224" s="98" t="s">
        <v>1009</v>
      </c>
      <c r="D224" s="105"/>
      <c r="E224" s="316"/>
      <c r="F224" s="316"/>
      <c r="G224" s="106" t="s">
        <v>385</v>
      </c>
      <c r="H224" s="106">
        <v>2019</v>
      </c>
      <c r="I224" s="316"/>
      <c r="J224" s="316"/>
      <c r="K224" s="316"/>
      <c r="L224" s="316"/>
      <c r="M224" s="316"/>
      <c r="N224" s="106" t="s">
        <v>25</v>
      </c>
      <c r="O224" s="188">
        <v>3082754.5711280573</v>
      </c>
      <c r="P224" s="598"/>
      <c r="Q224" s="125"/>
      <c r="R224" s="126"/>
      <c r="S224" s="126"/>
      <c r="T224" s="127"/>
      <c r="U224" s="109"/>
      <c r="V224" s="127"/>
      <c r="W224" s="127"/>
      <c r="X224" s="127"/>
      <c r="Y224" s="109"/>
      <c r="Z224" s="109"/>
      <c r="AA224" s="109"/>
      <c r="AB224" s="128"/>
      <c r="AC224" s="129"/>
    </row>
    <row r="225" spans="1:29" s="89" customFormat="1" ht="36" customHeight="1" x14ac:dyDescent="0.15">
      <c r="A225" s="581"/>
      <c r="B225" s="98" t="s">
        <v>964</v>
      </c>
      <c r="C225" s="98" t="s">
        <v>1010</v>
      </c>
      <c r="D225" s="105"/>
      <c r="E225" s="316"/>
      <c r="F225" s="316"/>
      <c r="G225" s="106" t="s">
        <v>385</v>
      </c>
      <c r="H225" s="106">
        <v>2019</v>
      </c>
      <c r="I225" s="316"/>
      <c r="J225" s="316"/>
      <c r="K225" s="316"/>
      <c r="L225" s="316"/>
      <c r="M225" s="316"/>
      <c r="N225" s="106" t="s">
        <v>25</v>
      </c>
      <c r="O225" s="188">
        <v>4828543.8981468137</v>
      </c>
      <c r="P225" s="598"/>
      <c r="Q225" s="125"/>
      <c r="R225" s="126"/>
      <c r="S225" s="126"/>
      <c r="T225" s="127"/>
      <c r="U225" s="109"/>
      <c r="V225" s="127"/>
      <c r="W225" s="127"/>
      <c r="X225" s="127"/>
      <c r="Y225" s="109"/>
      <c r="Z225" s="109"/>
      <c r="AA225" s="109"/>
      <c r="AB225" s="128"/>
      <c r="AC225" s="129"/>
    </row>
    <row r="226" spans="1:29" s="89" customFormat="1" ht="36" customHeight="1" x14ac:dyDescent="0.15">
      <c r="A226" s="581"/>
      <c r="B226" s="98" t="s">
        <v>964</v>
      </c>
      <c r="C226" s="98" t="s">
        <v>1011</v>
      </c>
      <c r="D226" s="105"/>
      <c r="E226" s="316"/>
      <c r="F226" s="316"/>
      <c r="G226" s="106" t="s">
        <v>385</v>
      </c>
      <c r="H226" s="106">
        <v>2019</v>
      </c>
      <c r="I226" s="316"/>
      <c r="J226" s="316"/>
      <c r="K226" s="316"/>
      <c r="L226" s="316"/>
      <c r="M226" s="316"/>
      <c r="N226" s="106" t="s">
        <v>25</v>
      </c>
      <c r="O226" s="188">
        <v>3458430.7554232329</v>
      </c>
      <c r="P226" s="598"/>
      <c r="Q226" s="125"/>
      <c r="R226" s="126"/>
      <c r="S226" s="126"/>
      <c r="T226" s="127"/>
      <c r="U226" s="109"/>
      <c r="V226" s="127"/>
      <c r="W226" s="127"/>
      <c r="X226" s="127"/>
      <c r="Y226" s="109"/>
      <c r="Z226" s="109"/>
      <c r="AA226" s="109"/>
      <c r="AB226" s="128"/>
      <c r="AC226" s="129"/>
    </row>
    <row r="227" spans="1:29" s="89" customFormat="1" ht="36" customHeight="1" x14ac:dyDescent="0.15">
      <c r="A227" s="581"/>
      <c r="B227" s="98" t="s">
        <v>964</v>
      </c>
      <c r="C227" s="98" t="s">
        <v>1012</v>
      </c>
      <c r="D227" s="105"/>
      <c r="E227" s="316"/>
      <c r="F227" s="316"/>
      <c r="G227" s="106" t="s">
        <v>385</v>
      </c>
      <c r="H227" s="106">
        <v>2019</v>
      </c>
      <c r="I227" s="316"/>
      <c r="J227" s="316"/>
      <c r="K227" s="316"/>
      <c r="L227" s="316"/>
      <c r="M227" s="316"/>
      <c r="N227" s="106" t="s">
        <v>25</v>
      </c>
      <c r="O227" s="188">
        <v>5513600.4695086041</v>
      </c>
      <c r="P227" s="598"/>
      <c r="Q227" s="125"/>
      <c r="R227" s="126"/>
      <c r="S227" s="126"/>
      <c r="T227" s="127"/>
      <c r="U227" s="109"/>
      <c r="V227" s="127"/>
      <c r="W227" s="127"/>
      <c r="X227" s="127"/>
      <c r="Y227" s="109"/>
      <c r="Z227" s="109"/>
      <c r="AA227" s="109"/>
      <c r="AB227" s="128"/>
      <c r="AC227" s="129"/>
    </row>
    <row r="228" spans="1:29" s="89" customFormat="1" ht="36" customHeight="1" x14ac:dyDescent="0.15">
      <c r="A228" s="581"/>
      <c r="B228" s="98" t="s">
        <v>964</v>
      </c>
      <c r="C228" s="98" t="s">
        <v>1013</v>
      </c>
      <c r="D228" s="105"/>
      <c r="E228" s="316"/>
      <c r="F228" s="316"/>
      <c r="G228" s="106" t="s">
        <v>385</v>
      </c>
      <c r="H228" s="106">
        <v>2019</v>
      </c>
      <c r="I228" s="316"/>
      <c r="J228" s="316"/>
      <c r="K228" s="316"/>
      <c r="L228" s="316"/>
      <c r="M228" s="316"/>
      <c r="N228" s="106" t="s">
        <v>25</v>
      </c>
      <c r="O228" s="188">
        <v>8364319.7503367001</v>
      </c>
      <c r="P228" s="598"/>
      <c r="Q228" s="125"/>
      <c r="R228" s="126"/>
      <c r="S228" s="126"/>
      <c r="T228" s="127"/>
      <c r="U228" s="109"/>
      <c r="V228" s="127"/>
      <c r="W228" s="127"/>
      <c r="X228" s="127"/>
      <c r="Y228" s="109"/>
      <c r="Z228" s="109"/>
      <c r="AA228" s="109"/>
      <c r="AB228" s="128"/>
      <c r="AC228" s="129"/>
    </row>
    <row r="229" spans="1:29" s="89" customFormat="1" ht="36" customHeight="1" x14ac:dyDescent="0.15">
      <c r="A229" s="581"/>
      <c r="B229" s="98" t="s">
        <v>964</v>
      </c>
      <c r="C229" s="98" t="s">
        <v>1014</v>
      </c>
      <c r="D229" s="105"/>
      <c r="E229" s="316"/>
      <c r="F229" s="316"/>
      <c r="G229" s="106" t="s">
        <v>385</v>
      </c>
      <c r="H229" s="106">
        <v>2019</v>
      </c>
      <c r="I229" s="316"/>
      <c r="J229" s="316"/>
      <c r="K229" s="316"/>
      <c r="L229" s="316"/>
      <c r="M229" s="316"/>
      <c r="N229" s="106" t="s">
        <v>25</v>
      </c>
      <c r="O229" s="188">
        <v>9811777.9898269363</v>
      </c>
      <c r="P229" s="598"/>
      <c r="Q229" s="125"/>
      <c r="R229" s="126"/>
      <c r="S229" s="126"/>
      <c r="T229" s="127"/>
      <c r="U229" s="109"/>
      <c r="V229" s="127"/>
      <c r="W229" s="127"/>
      <c r="X229" s="127"/>
      <c r="Y229" s="109"/>
      <c r="Z229" s="109"/>
      <c r="AA229" s="109"/>
      <c r="AB229" s="128"/>
      <c r="AC229" s="129"/>
    </row>
    <row r="230" spans="1:29" s="89" customFormat="1" ht="49" customHeight="1" x14ac:dyDescent="0.15">
      <c r="A230" s="581"/>
      <c r="B230" s="98" t="s">
        <v>964</v>
      </c>
      <c r="C230" s="98" t="s">
        <v>1015</v>
      </c>
      <c r="D230" s="105"/>
      <c r="E230" s="316"/>
      <c r="F230" s="316"/>
      <c r="G230" s="106" t="s">
        <v>385</v>
      </c>
      <c r="H230" s="106">
        <v>2019</v>
      </c>
      <c r="I230" s="316"/>
      <c r="J230" s="316"/>
      <c r="K230" s="316"/>
      <c r="L230" s="316"/>
      <c r="M230" s="316"/>
      <c r="N230" s="106" t="s">
        <v>25</v>
      </c>
      <c r="O230" s="188">
        <v>6375445.8334798897</v>
      </c>
      <c r="P230" s="598"/>
      <c r="Q230" s="125"/>
      <c r="R230" s="126"/>
      <c r="S230" s="126"/>
      <c r="T230" s="127"/>
      <c r="U230" s="109"/>
      <c r="V230" s="127"/>
      <c r="W230" s="127"/>
      <c r="X230" s="127"/>
      <c r="Y230" s="109"/>
      <c r="Z230" s="109"/>
      <c r="AA230" s="109"/>
      <c r="AB230" s="128"/>
      <c r="AC230" s="129"/>
    </row>
    <row r="231" spans="1:29" s="89" customFormat="1" ht="36" customHeight="1" x14ac:dyDescent="0.15">
      <c r="A231" s="581"/>
      <c r="B231" s="98" t="s">
        <v>966</v>
      </c>
      <c r="C231" s="98" t="s">
        <v>1016</v>
      </c>
      <c r="D231" s="105"/>
      <c r="E231" s="316"/>
      <c r="F231" s="316"/>
      <c r="G231" s="106" t="s">
        <v>385</v>
      </c>
      <c r="H231" s="106">
        <v>2019</v>
      </c>
      <c r="I231" s="316"/>
      <c r="J231" s="316"/>
      <c r="K231" s="316"/>
      <c r="L231" s="316"/>
      <c r="M231" s="316"/>
      <c r="N231" s="106" t="s">
        <v>25</v>
      </c>
      <c r="O231" s="188">
        <v>5546748.368122885</v>
      </c>
      <c r="P231" s="598"/>
      <c r="Q231" s="125"/>
      <c r="R231" s="126"/>
      <c r="S231" s="126"/>
      <c r="T231" s="127"/>
      <c r="U231" s="109"/>
      <c r="V231" s="127"/>
      <c r="W231" s="127"/>
      <c r="X231" s="127"/>
      <c r="Y231" s="109"/>
      <c r="Z231" s="109"/>
      <c r="AA231" s="109"/>
      <c r="AB231" s="128"/>
      <c r="AC231" s="129"/>
    </row>
    <row r="232" spans="1:29" s="89" customFormat="1" ht="36" customHeight="1" x14ac:dyDescent="0.15">
      <c r="A232" s="581"/>
      <c r="B232" s="98" t="s">
        <v>1019</v>
      </c>
      <c r="C232" s="98" t="s">
        <v>1017</v>
      </c>
      <c r="D232" s="105"/>
      <c r="E232" s="316"/>
      <c r="F232" s="316"/>
      <c r="G232" s="106" t="s">
        <v>385</v>
      </c>
      <c r="H232" s="106">
        <v>2019</v>
      </c>
      <c r="I232" s="316"/>
      <c r="J232" s="316"/>
      <c r="K232" s="316"/>
      <c r="L232" s="316"/>
      <c r="M232" s="316"/>
      <c r="N232" s="106" t="s">
        <v>25</v>
      </c>
      <c r="O232" s="188">
        <v>28352502.614747655</v>
      </c>
      <c r="P232" s="598"/>
      <c r="Q232" s="125"/>
      <c r="R232" s="126"/>
      <c r="S232" s="126"/>
      <c r="T232" s="127"/>
      <c r="U232" s="109"/>
      <c r="V232" s="127"/>
      <c r="W232" s="127"/>
      <c r="X232" s="127"/>
      <c r="Y232" s="109"/>
      <c r="Z232" s="109"/>
      <c r="AA232" s="109"/>
      <c r="AB232" s="128"/>
      <c r="AC232" s="129"/>
    </row>
    <row r="233" spans="1:29" s="89" customFormat="1" ht="36" customHeight="1" x14ac:dyDescent="0.15">
      <c r="A233" s="581"/>
      <c r="B233" s="98" t="s">
        <v>966</v>
      </c>
      <c r="C233" s="98" t="s">
        <v>1018</v>
      </c>
      <c r="D233" s="105"/>
      <c r="E233" s="316"/>
      <c r="F233" s="316"/>
      <c r="G233" s="106" t="s">
        <v>385</v>
      </c>
      <c r="H233" s="106">
        <v>2019</v>
      </c>
      <c r="I233" s="316"/>
      <c r="J233" s="316"/>
      <c r="K233" s="316"/>
      <c r="L233" s="316"/>
      <c r="M233" s="316"/>
      <c r="N233" s="106" t="s">
        <v>25</v>
      </c>
      <c r="O233" s="188">
        <v>7369882.7919082949</v>
      </c>
      <c r="P233" s="598"/>
      <c r="Q233" s="125"/>
      <c r="R233" s="126"/>
      <c r="S233" s="126"/>
      <c r="T233" s="127"/>
      <c r="U233" s="109"/>
      <c r="V233" s="127"/>
      <c r="W233" s="127"/>
      <c r="X233" s="127"/>
      <c r="Y233" s="109"/>
      <c r="Z233" s="109"/>
      <c r="AA233" s="109"/>
      <c r="AB233" s="128"/>
      <c r="AC233" s="129"/>
    </row>
    <row r="234" spans="1:29" s="89" customFormat="1" ht="36" customHeight="1" x14ac:dyDescent="0.15">
      <c r="A234" s="600"/>
      <c r="B234" s="316"/>
      <c r="C234" s="316"/>
      <c r="D234" s="105"/>
      <c r="E234" s="316"/>
      <c r="F234" s="316"/>
      <c r="G234" s="316"/>
      <c r="H234" s="316"/>
      <c r="I234" s="316"/>
      <c r="J234" s="316"/>
      <c r="K234" s="316"/>
      <c r="L234" s="316"/>
      <c r="M234" s="316"/>
      <c r="N234" s="316"/>
      <c r="O234" s="185"/>
      <c r="P234" s="598"/>
      <c r="Q234" s="125"/>
      <c r="R234" s="126"/>
      <c r="S234" s="126"/>
      <c r="T234" s="127"/>
      <c r="U234" s="109"/>
      <c r="V234" s="127"/>
      <c r="W234" s="127"/>
      <c r="X234" s="127"/>
      <c r="Y234" s="109"/>
      <c r="Z234" s="109"/>
      <c r="AA234" s="109">
        <f t="shared" si="55"/>
        <v>0</v>
      </c>
      <c r="AB234" s="128"/>
      <c r="AC234" s="129"/>
    </row>
    <row r="235" spans="1:29" s="89" customFormat="1" ht="36" customHeight="1" x14ac:dyDescent="0.15">
      <c r="A235" s="581" t="s">
        <v>292</v>
      </c>
      <c r="B235" s="181" t="s">
        <v>769</v>
      </c>
      <c r="C235" s="316" t="s">
        <v>11</v>
      </c>
      <c r="D235" s="105"/>
      <c r="E235" s="316"/>
      <c r="F235" s="316"/>
      <c r="G235" s="316"/>
      <c r="H235" s="316"/>
      <c r="I235" s="316"/>
      <c r="J235" s="316"/>
      <c r="K235" s="316"/>
      <c r="L235" s="316"/>
      <c r="M235" s="316"/>
      <c r="N235" s="316"/>
      <c r="O235" s="185">
        <v>0</v>
      </c>
      <c r="P235" s="598"/>
      <c r="Q235" s="125"/>
      <c r="R235" s="126"/>
      <c r="S235" s="126"/>
      <c r="T235" s="127"/>
      <c r="U235" s="109"/>
      <c r="V235" s="127"/>
      <c r="W235" s="127"/>
      <c r="X235" s="127"/>
      <c r="Y235" s="109"/>
      <c r="Z235" s="109"/>
      <c r="AA235" s="109">
        <f t="shared" si="55"/>
        <v>0</v>
      </c>
      <c r="AB235" s="128"/>
      <c r="AC235" s="129"/>
    </row>
    <row r="236" spans="1:29" s="89" customFormat="1" ht="36" customHeight="1" thickBot="1" x14ac:dyDescent="0.2">
      <c r="A236" s="603"/>
      <c r="B236" s="191"/>
      <c r="C236" s="191"/>
      <c r="D236" s="191"/>
      <c r="E236" s="191"/>
      <c r="F236" s="191"/>
      <c r="G236" s="191"/>
      <c r="H236" s="191"/>
      <c r="I236" s="191"/>
      <c r="J236" s="191"/>
      <c r="K236" s="191"/>
      <c r="L236" s="191"/>
      <c r="M236" s="191"/>
      <c r="N236" s="191"/>
      <c r="O236" s="192"/>
      <c r="P236" s="604"/>
      <c r="Q236" s="125"/>
      <c r="R236" s="126"/>
      <c r="S236" s="126"/>
      <c r="T236" s="127"/>
      <c r="U236" s="109"/>
      <c r="V236" s="127"/>
      <c r="W236" s="127"/>
      <c r="X236" s="127"/>
      <c r="Y236" s="109"/>
      <c r="Z236" s="109"/>
      <c r="AA236" s="109">
        <f t="shared" si="55"/>
        <v>0</v>
      </c>
      <c r="AB236" s="128"/>
      <c r="AC236" s="129"/>
    </row>
    <row r="237" spans="1:29" s="89" customFormat="1" ht="14" x14ac:dyDescent="0.15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34"/>
      <c r="P237" s="117"/>
      <c r="R237" s="88"/>
    </row>
    <row r="238" spans="1:29" s="89" customFormat="1" ht="14" x14ac:dyDescent="0.15">
      <c r="A238" s="547"/>
      <c r="B238" s="135"/>
      <c r="C238" s="135"/>
      <c r="D238" s="135"/>
      <c r="E238" s="135"/>
      <c r="F238" s="135"/>
      <c r="G238" s="135"/>
      <c r="H238" s="548"/>
      <c r="I238" s="137"/>
      <c r="J238" s="135"/>
      <c r="K238" s="138"/>
      <c r="L238" s="138"/>
      <c r="M238" s="139"/>
      <c r="N238" s="547"/>
      <c r="O238" s="548"/>
      <c r="P238" s="548"/>
      <c r="R238" s="88"/>
    </row>
    <row r="239" spans="1:29" s="379" customFormat="1" ht="19" customHeight="1" x14ac:dyDescent="0.15">
      <c r="A239" s="642" t="s">
        <v>855</v>
      </c>
      <c r="B239" s="642"/>
      <c r="C239" s="642"/>
      <c r="D239" s="642"/>
      <c r="E239" s="642"/>
      <c r="F239" s="642"/>
      <c r="G239" s="361"/>
      <c r="H239" s="369"/>
      <c r="I239" s="642" t="s">
        <v>1081</v>
      </c>
      <c r="J239" s="642"/>
      <c r="K239" s="642"/>
      <c r="L239" s="642"/>
      <c r="M239" s="642"/>
      <c r="N239" s="642"/>
      <c r="O239" s="642"/>
      <c r="P239" s="642"/>
      <c r="R239" s="380"/>
    </row>
    <row r="240" spans="1:29" s="379" customFormat="1" ht="19" customHeight="1" x14ac:dyDescent="0.15">
      <c r="A240" s="642" t="s">
        <v>862</v>
      </c>
      <c r="B240" s="642"/>
      <c r="C240" s="642"/>
      <c r="D240" s="642"/>
      <c r="E240" s="642"/>
      <c r="F240" s="642"/>
      <c r="G240" s="361"/>
      <c r="H240" s="359"/>
      <c r="I240" s="359"/>
      <c r="J240" s="359"/>
      <c r="K240" s="359"/>
      <c r="L240" s="359"/>
      <c r="M240" s="362"/>
      <c r="N240" s="488"/>
      <c r="O240" s="488"/>
      <c r="P240" s="483"/>
      <c r="R240" s="380"/>
    </row>
    <row r="241" spans="1:18" s="379" customFormat="1" ht="19" customHeight="1" x14ac:dyDescent="0.15">
      <c r="A241" s="642" t="s">
        <v>330</v>
      </c>
      <c r="B241" s="642"/>
      <c r="C241" s="642"/>
      <c r="D241" s="642"/>
      <c r="E241" s="642"/>
      <c r="F241" s="642"/>
      <c r="G241" s="361"/>
      <c r="H241" s="369"/>
      <c r="I241" s="642" t="s">
        <v>36</v>
      </c>
      <c r="J241" s="642"/>
      <c r="K241" s="642"/>
      <c r="L241" s="642"/>
      <c r="M241" s="642"/>
      <c r="N241" s="642"/>
      <c r="O241" s="642"/>
      <c r="P241" s="642"/>
      <c r="R241" s="380"/>
    </row>
    <row r="242" spans="1:18" s="379" customFormat="1" ht="19" customHeight="1" x14ac:dyDescent="0.15">
      <c r="A242" s="360"/>
      <c r="B242" s="549"/>
      <c r="C242" s="549"/>
      <c r="D242" s="549"/>
      <c r="E242" s="360"/>
      <c r="F242" s="360"/>
      <c r="G242" s="361"/>
      <c r="H242" s="549"/>
      <c r="I242" s="549"/>
      <c r="J242" s="549"/>
      <c r="K242" s="549"/>
      <c r="L242" s="549"/>
      <c r="M242" s="364"/>
      <c r="N242" s="488"/>
      <c r="O242" s="488"/>
      <c r="P242" s="483"/>
      <c r="R242" s="380"/>
    </row>
    <row r="243" spans="1:18" s="379" customFormat="1" ht="19" customHeight="1" x14ac:dyDescent="0.15">
      <c r="A243" s="360"/>
      <c r="B243" s="549"/>
      <c r="C243" s="549"/>
      <c r="D243" s="549"/>
      <c r="E243" s="360"/>
      <c r="F243" s="360"/>
      <c r="G243" s="361"/>
      <c r="H243" s="549"/>
      <c r="I243" s="549"/>
      <c r="J243" s="549"/>
      <c r="K243" s="549"/>
      <c r="L243" s="549"/>
      <c r="M243" s="364"/>
      <c r="N243" s="488"/>
      <c r="O243" s="488"/>
      <c r="P243" s="483"/>
      <c r="R243" s="380"/>
    </row>
    <row r="244" spans="1:18" s="379" customFormat="1" ht="19" customHeight="1" x14ac:dyDescent="0.15">
      <c r="A244" s="360"/>
      <c r="B244" s="549"/>
      <c r="C244" s="549"/>
      <c r="D244" s="549"/>
      <c r="E244" s="360"/>
      <c r="F244" s="360"/>
      <c r="G244" s="361"/>
      <c r="H244" s="549"/>
      <c r="I244" s="549"/>
      <c r="J244" s="549"/>
      <c r="K244" s="549"/>
      <c r="L244" s="549"/>
      <c r="M244" s="364"/>
      <c r="N244" s="488"/>
      <c r="O244" s="488"/>
      <c r="P244" s="483"/>
      <c r="R244" s="380"/>
    </row>
    <row r="245" spans="1:18" s="379" customFormat="1" ht="19" customHeight="1" x14ac:dyDescent="0.15">
      <c r="A245" s="366"/>
      <c r="B245" s="360"/>
      <c r="C245" s="360"/>
      <c r="D245" s="360"/>
      <c r="E245" s="360"/>
      <c r="F245" s="360"/>
      <c r="G245" s="361"/>
      <c r="H245" s="360"/>
      <c r="I245" s="360"/>
      <c r="J245" s="360"/>
      <c r="K245" s="360"/>
      <c r="L245" s="360"/>
      <c r="M245" s="367"/>
      <c r="N245" s="488"/>
      <c r="O245" s="488"/>
      <c r="P245" s="483"/>
      <c r="R245" s="380"/>
    </row>
    <row r="246" spans="1:18" s="379" customFormat="1" ht="19" customHeight="1" x14ac:dyDescent="0.15">
      <c r="A246" s="360"/>
      <c r="B246" s="360"/>
      <c r="C246" s="360"/>
      <c r="D246" s="360"/>
      <c r="E246" s="360"/>
      <c r="F246" s="360"/>
      <c r="G246" s="359"/>
      <c r="H246" s="366"/>
      <c r="I246" s="366"/>
      <c r="J246" s="366"/>
      <c r="K246" s="366"/>
      <c r="L246" s="366"/>
      <c r="M246" s="363"/>
      <c r="N246" s="490"/>
      <c r="O246" s="484"/>
      <c r="P246" s="484"/>
      <c r="R246" s="380"/>
    </row>
    <row r="247" spans="1:18" s="89" customFormat="1" ht="14" x14ac:dyDescent="0.15">
      <c r="A247" s="655" t="s">
        <v>922</v>
      </c>
      <c r="B247" s="655"/>
      <c r="C247" s="655"/>
      <c r="D247" s="655"/>
      <c r="E247" s="655"/>
      <c r="F247" s="370"/>
      <c r="G247" s="359"/>
      <c r="H247" s="370"/>
      <c r="I247" s="655" t="s">
        <v>331</v>
      </c>
      <c r="J247" s="655"/>
      <c r="K247" s="655"/>
      <c r="L247" s="655"/>
      <c r="M247" s="655"/>
      <c r="N247" s="655"/>
      <c r="O247" s="655"/>
      <c r="P247" s="655"/>
      <c r="R247" s="88"/>
    </row>
    <row r="248" spans="1:18" s="89" customFormat="1" ht="14" x14ac:dyDescent="0.15">
      <c r="A248" s="642" t="s">
        <v>923</v>
      </c>
      <c r="B248" s="642"/>
      <c r="C248" s="642"/>
      <c r="D248" s="642"/>
      <c r="E248" s="642"/>
      <c r="F248" s="369"/>
      <c r="G248" s="359"/>
      <c r="H248" s="369"/>
      <c r="I248" s="642" t="s">
        <v>332</v>
      </c>
      <c r="J248" s="642"/>
      <c r="K248" s="642"/>
      <c r="L248" s="642"/>
      <c r="M248" s="642"/>
      <c r="N248" s="642"/>
      <c r="O248" s="642"/>
      <c r="P248" s="642"/>
      <c r="R248" s="88"/>
    </row>
    <row r="249" spans="1:18" s="86" customFormat="1" ht="14" x14ac:dyDescent="0.15">
      <c r="A249" s="493"/>
      <c r="B249" s="491"/>
      <c r="C249" s="491"/>
      <c r="D249" s="491"/>
      <c r="E249" s="491"/>
      <c r="F249" s="491"/>
      <c r="G249" s="487"/>
      <c r="H249" s="491"/>
      <c r="I249" s="491"/>
      <c r="J249" s="491"/>
      <c r="K249" s="491"/>
      <c r="L249" s="491"/>
      <c r="M249" s="494"/>
      <c r="N249" s="492"/>
      <c r="O249" s="483"/>
      <c r="P249" s="484"/>
      <c r="R249" s="108"/>
    </row>
    <row r="250" spans="1:18" s="86" customFormat="1" ht="14" x14ac:dyDescent="0.15">
      <c r="R250" s="108"/>
    </row>
    <row r="251" spans="1:18" s="86" customFormat="1" ht="14" x14ac:dyDescent="0.15">
      <c r="R251" s="108"/>
    </row>
  </sheetData>
  <autoFilter ref="A9:P236" xr:uid="{00000000-0009-0000-0000-000004000000}"/>
  <mergeCells count="43">
    <mergeCell ref="AD6:AD9"/>
    <mergeCell ref="I7:I8"/>
    <mergeCell ref="J7:J8"/>
    <mergeCell ref="K7:K8"/>
    <mergeCell ref="L7:L8"/>
    <mergeCell ref="M7:M8"/>
    <mergeCell ref="X6:X8"/>
    <mergeCell ref="Y6:Y8"/>
    <mergeCell ref="Z6:Z8"/>
    <mergeCell ref="AA6:AA8"/>
    <mergeCell ref="AB6:AB8"/>
    <mergeCell ref="AC6:AC8"/>
    <mergeCell ref="R6:R8"/>
    <mergeCell ref="S6:S8"/>
    <mergeCell ref="T6:T8"/>
    <mergeCell ref="U6:U8"/>
    <mergeCell ref="V6:V8"/>
    <mergeCell ref="W6:W8"/>
    <mergeCell ref="H6:H8"/>
    <mergeCell ref="I6:M6"/>
    <mergeCell ref="N6:N8"/>
    <mergeCell ref="O6:O8"/>
    <mergeCell ref="P6:P8"/>
    <mergeCell ref="Q6:Q8"/>
    <mergeCell ref="A1:P1"/>
    <mergeCell ref="A2:P2"/>
    <mergeCell ref="O4:P4"/>
    <mergeCell ref="A6:A8"/>
    <mergeCell ref="B6:B8"/>
    <mergeCell ref="C6:C8"/>
    <mergeCell ref="D6:D8"/>
    <mergeCell ref="E6:E8"/>
    <mergeCell ref="F6:F8"/>
    <mergeCell ref="G6:G8"/>
    <mergeCell ref="I247:P247"/>
    <mergeCell ref="I248:P248"/>
    <mergeCell ref="A239:F239"/>
    <mergeCell ref="A240:F240"/>
    <mergeCell ref="A241:F241"/>
    <mergeCell ref="A247:E247"/>
    <mergeCell ref="A248:E248"/>
    <mergeCell ref="I239:P239"/>
    <mergeCell ref="I241:P241"/>
  </mergeCells>
  <phoneticPr fontId="25" type="noConversion"/>
  <printOptions horizontalCentered="1"/>
  <pageMargins left="8.3149606299212614E-2" right="0.47685039370078741" top="0.90999999999999992" bottom="0.75000000000000011" header="0.31" footer="0.31"/>
  <pageSetup paperSize="5" scale="60" firstPageNumber="4" orientation="landscape" useFirstPageNumber="1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96"/>
  <sheetViews>
    <sheetView view="pageBreakPreview" topLeftCell="A51" zoomScale="80" zoomScaleNormal="90" zoomScaleSheetLayoutView="80" workbookViewId="0">
      <selection activeCell="D51" sqref="D51"/>
    </sheetView>
  </sheetViews>
  <sheetFormatPr baseColWidth="10" defaultColWidth="8.83203125" defaultRowHeight="15" x14ac:dyDescent="0.2"/>
  <cols>
    <col min="1" max="1" width="7.5" customWidth="1"/>
    <col min="2" max="2" width="28.5" customWidth="1"/>
    <col min="3" max="3" width="25.5" customWidth="1"/>
    <col min="4" max="4" width="13.33203125" customWidth="1"/>
    <col min="5" max="5" width="26.33203125" customWidth="1"/>
    <col min="6" max="6" width="11" customWidth="1"/>
    <col min="7" max="7" width="19.5" customWidth="1"/>
    <col min="8" max="8" width="15.1640625" customWidth="1"/>
    <col min="9" max="9" width="9" bestFit="1" customWidth="1"/>
    <col min="10" max="10" width="21.33203125" customWidth="1"/>
    <col min="11" max="11" width="16.5" customWidth="1"/>
    <col min="12" max="12" width="11.33203125" customWidth="1"/>
    <col min="13" max="13" width="9" bestFit="1" customWidth="1"/>
    <col min="14" max="14" width="17.1640625" customWidth="1"/>
    <col min="15" max="15" width="19.83203125" customWidth="1"/>
    <col min="16" max="16" width="13.1640625" customWidth="1"/>
    <col min="17" max="17" width="20.1640625" hidden="1" customWidth="1"/>
    <col min="18" max="18" width="25.33203125" style="49" hidden="1" customWidth="1"/>
    <col min="19" max="30" width="20.1640625" hidden="1" customWidth="1"/>
    <col min="31" max="31" width="20.1640625" customWidth="1"/>
  </cols>
  <sheetData>
    <row r="1" spans="1:30" s="89" customFormat="1" ht="25" x14ac:dyDescent="0.15">
      <c r="A1" s="656" t="s">
        <v>333</v>
      </c>
      <c r="B1" s="656"/>
      <c r="C1" s="656"/>
      <c r="D1" s="656"/>
      <c r="E1" s="656"/>
      <c r="F1" s="656"/>
      <c r="G1" s="656"/>
      <c r="H1" s="656"/>
      <c r="I1" s="656"/>
      <c r="J1" s="656"/>
      <c r="K1" s="656"/>
      <c r="L1" s="656"/>
      <c r="M1" s="656"/>
      <c r="N1" s="656"/>
      <c r="O1" s="656"/>
      <c r="P1" s="656"/>
      <c r="R1" s="88"/>
    </row>
    <row r="2" spans="1:30" s="89" customFormat="1" ht="25" x14ac:dyDescent="0.15">
      <c r="A2" s="656" t="s">
        <v>841</v>
      </c>
      <c r="B2" s="656"/>
      <c r="C2" s="656"/>
      <c r="D2" s="656"/>
      <c r="E2" s="656"/>
      <c r="F2" s="656"/>
      <c r="G2" s="656"/>
      <c r="H2" s="656"/>
      <c r="I2" s="656"/>
      <c r="J2" s="656"/>
      <c r="K2" s="656"/>
      <c r="L2" s="656"/>
      <c r="M2" s="656"/>
      <c r="N2" s="656"/>
      <c r="O2" s="656"/>
      <c r="P2" s="656"/>
      <c r="R2" s="88"/>
    </row>
    <row r="3" spans="1:30" s="89" customFormat="1" ht="14" x14ac:dyDescent="0.15">
      <c r="A3" s="291"/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R3" s="88"/>
    </row>
    <row r="4" spans="1:30" s="89" customFormat="1" ht="14" x14ac:dyDescent="0.15">
      <c r="A4" s="291"/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657"/>
      <c r="P4" s="657"/>
      <c r="R4" s="88"/>
    </row>
    <row r="5" spans="1:30" s="89" customFormat="1" thickBot="1" x14ac:dyDescent="0.2">
      <c r="A5" s="177"/>
      <c r="B5" s="177" t="s">
        <v>381</v>
      </c>
      <c r="C5" s="177"/>
      <c r="D5" s="177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115"/>
      <c r="P5" s="291"/>
      <c r="R5" s="88"/>
    </row>
    <row r="6" spans="1:30" s="89" customFormat="1" ht="15.75" customHeight="1" thickTop="1" x14ac:dyDescent="0.15">
      <c r="A6" s="658" t="s">
        <v>340</v>
      </c>
      <c r="B6" s="661" t="s">
        <v>743</v>
      </c>
      <c r="C6" s="661" t="s">
        <v>741</v>
      </c>
      <c r="D6" s="661" t="s">
        <v>801</v>
      </c>
      <c r="E6" s="661" t="s">
        <v>802</v>
      </c>
      <c r="F6" s="661" t="s">
        <v>803</v>
      </c>
      <c r="G6" s="661" t="s">
        <v>804</v>
      </c>
      <c r="H6" s="661" t="s">
        <v>805</v>
      </c>
      <c r="I6" s="661" t="s">
        <v>742</v>
      </c>
      <c r="J6" s="661"/>
      <c r="K6" s="661"/>
      <c r="L6" s="661"/>
      <c r="M6" s="661"/>
      <c r="N6" s="661" t="s">
        <v>809</v>
      </c>
      <c r="O6" s="661" t="s">
        <v>753</v>
      </c>
      <c r="P6" s="662" t="s">
        <v>754</v>
      </c>
      <c r="Q6" s="682" t="s">
        <v>723</v>
      </c>
      <c r="R6" s="673" t="s">
        <v>352</v>
      </c>
      <c r="S6" s="673" t="s">
        <v>714</v>
      </c>
      <c r="T6" s="673" t="s">
        <v>715</v>
      </c>
      <c r="U6" s="685" t="s">
        <v>716</v>
      </c>
      <c r="V6" s="670" t="s">
        <v>717</v>
      </c>
      <c r="W6" s="673" t="s">
        <v>718</v>
      </c>
      <c r="X6" s="676" t="s">
        <v>719</v>
      </c>
      <c r="Y6" s="676" t="s">
        <v>720</v>
      </c>
      <c r="Z6" s="676" t="s">
        <v>721</v>
      </c>
      <c r="AA6" s="676" t="s">
        <v>724</v>
      </c>
      <c r="AB6" s="679" t="s">
        <v>334</v>
      </c>
      <c r="AC6" s="673" t="s">
        <v>722</v>
      </c>
      <c r="AD6" s="669" t="s">
        <v>725</v>
      </c>
    </row>
    <row r="7" spans="1:30" s="89" customFormat="1" ht="14" x14ac:dyDescent="0.15">
      <c r="A7" s="659"/>
      <c r="B7" s="665"/>
      <c r="C7" s="665"/>
      <c r="D7" s="665"/>
      <c r="E7" s="665"/>
      <c r="F7" s="665"/>
      <c r="G7" s="665"/>
      <c r="H7" s="665"/>
      <c r="I7" s="665" t="s">
        <v>909</v>
      </c>
      <c r="J7" s="665" t="s">
        <v>806</v>
      </c>
      <c r="K7" s="665" t="s">
        <v>807</v>
      </c>
      <c r="L7" s="665" t="s">
        <v>808</v>
      </c>
      <c r="M7" s="665" t="s">
        <v>7</v>
      </c>
      <c r="N7" s="667"/>
      <c r="O7" s="665"/>
      <c r="P7" s="663"/>
      <c r="Q7" s="683"/>
      <c r="R7" s="674"/>
      <c r="S7" s="674"/>
      <c r="T7" s="674"/>
      <c r="U7" s="686"/>
      <c r="V7" s="671"/>
      <c r="W7" s="674"/>
      <c r="X7" s="677"/>
      <c r="Y7" s="677"/>
      <c r="Z7" s="677"/>
      <c r="AA7" s="677"/>
      <c r="AB7" s="680"/>
      <c r="AC7" s="674"/>
      <c r="AD7" s="669"/>
    </row>
    <row r="8" spans="1:30" s="89" customFormat="1" ht="15.75" customHeight="1" thickBot="1" x14ac:dyDescent="0.2">
      <c r="A8" s="660"/>
      <c r="B8" s="666"/>
      <c r="C8" s="666"/>
      <c r="D8" s="666"/>
      <c r="E8" s="666"/>
      <c r="F8" s="666"/>
      <c r="G8" s="666"/>
      <c r="H8" s="666"/>
      <c r="I8" s="666"/>
      <c r="J8" s="666"/>
      <c r="K8" s="666"/>
      <c r="L8" s="666"/>
      <c r="M8" s="666"/>
      <c r="N8" s="668"/>
      <c r="O8" s="666"/>
      <c r="P8" s="664"/>
      <c r="Q8" s="684"/>
      <c r="R8" s="675"/>
      <c r="S8" s="675"/>
      <c r="T8" s="675"/>
      <c r="U8" s="687"/>
      <c r="V8" s="672"/>
      <c r="W8" s="675"/>
      <c r="X8" s="678"/>
      <c r="Y8" s="678"/>
      <c r="Z8" s="678"/>
      <c r="AA8" s="678"/>
      <c r="AB8" s="681"/>
      <c r="AC8" s="675"/>
      <c r="AD8" s="669"/>
    </row>
    <row r="9" spans="1:30" s="89" customFormat="1" ht="16" thickTop="1" thickBot="1" x14ac:dyDescent="0.2">
      <c r="A9" s="340">
        <v>1</v>
      </c>
      <c r="B9" s="341">
        <v>2</v>
      </c>
      <c r="C9" s="341">
        <v>3</v>
      </c>
      <c r="D9" s="341">
        <v>4</v>
      </c>
      <c r="E9" s="341">
        <v>5</v>
      </c>
      <c r="F9" s="341">
        <v>6</v>
      </c>
      <c r="G9" s="341">
        <v>7</v>
      </c>
      <c r="H9" s="341">
        <v>8</v>
      </c>
      <c r="I9" s="341">
        <v>9</v>
      </c>
      <c r="J9" s="341">
        <v>10</v>
      </c>
      <c r="K9" s="341">
        <v>11</v>
      </c>
      <c r="L9" s="341">
        <v>12</v>
      </c>
      <c r="M9" s="341">
        <v>13</v>
      </c>
      <c r="N9" s="341">
        <v>14</v>
      </c>
      <c r="O9" s="341">
        <v>15</v>
      </c>
      <c r="P9" s="342">
        <v>16</v>
      </c>
      <c r="Q9" s="176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8"/>
      <c r="AD9" s="669"/>
    </row>
    <row r="10" spans="1:30" s="89" customFormat="1" ht="15.75" customHeight="1" x14ac:dyDescent="0.15">
      <c r="A10" s="293"/>
      <c r="B10" s="295"/>
      <c r="C10" s="295"/>
      <c r="D10" s="295"/>
      <c r="E10" s="295"/>
      <c r="F10" s="295"/>
      <c r="G10" s="295"/>
      <c r="H10" s="295"/>
      <c r="I10" s="295"/>
      <c r="J10" s="295"/>
      <c r="K10" s="295"/>
      <c r="L10" s="295"/>
      <c r="M10" s="295"/>
      <c r="N10" s="295"/>
      <c r="O10" s="295"/>
      <c r="P10" s="297"/>
      <c r="R10" s="88"/>
    </row>
    <row r="11" spans="1:30" s="89" customFormat="1" ht="24" customHeight="1" x14ac:dyDescent="0.15">
      <c r="A11" s="183">
        <v>1</v>
      </c>
      <c r="B11" s="181" t="s">
        <v>8</v>
      </c>
      <c r="C11" s="296"/>
      <c r="D11" s="296"/>
      <c r="E11" s="296"/>
      <c r="F11" s="296"/>
      <c r="G11" s="296"/>
      <c r="H11" s="296"/>
      <c r="I11" s="296"/>
      <c r="J11" s="296"/>
      <c r="K11" s="296"/>
      <c r="L11" s="296"/>
      <c r="M11" s="296"/>
      <c r="N11" s="296"/>
      <c r="O11" s="185"/>
      <c r="P11" s="186"/>
      <c r="R11" s="88"/>
    </row>
    <row r="12" spans="1:30" s="89" customFormat="1" ht="21.75" customHeight="1" x14ac:dyDescent="0.3">
      <c r="A12" s="183" t="s">
        <v>12</v>
      </c>
      <c r="B12" s="181" t="s">
        <v>759</v>
      </c>
      <c r="C12" s="296"/>
      <c r="D12" s="105"/>
      <c r="E12" s="296"/>
      <c r="F12" s="296"/>
      <c r="G12" s="296"/>
      <c r="H12" s="296"/>
      <c r="I12" s="296"/>
      <c r="J12" s="296"/>
      <c r="K12" s="296"/>
      <c r="L12" s="296"/>
      <c r="M12" s="296"/>
      <c r="N12" s="296"/>
      <c r="O12" s="185">
        <f>O13+O15+O17+O19+O21+O70+O74+O76+O78+O80</f>
        <v>12346250</v>
      </c>
      <c r="P12" s="186"/>
      <c r="R12" s="88"/>
      <c r="V12" s="120" t="e">
        <f>V15+V17+V21+V70+V74</f>
        <v>#REF!</v>
      </c>
      <c r="W12" s="121"/>
      <c r="X12" s="120" t="e">
        <f>X15+X17+X21+X70+X74</f>
        <v>#REF!</v>
      </c>
      <c r="Y12" s="120" t="e">
        <f>Y15+Y17+Y21+Y70+Y74</f>
        <v>#REF!</v>
      </c>
      <c r="Z12" s="120" t="e">
        <f>Z15+Z17+Z21+Z70+Z74</f>
        <v>#REF!</v>
      </c>
      <c r="AA12" s="120" t="e">
        <f>AA15+AA17+AA21+AA70+AA74</f>
        <v>#REF!</v>
      </c>
      <c r="AB12" s="121"/>
      <c r="AC12" s="120" t="e">
        <f>AC15+AC17+AC21+AC70+AC74</f>
        <v>#REF!</v>
      </c>
      <c r="AD12" s="122" t="e">
        <f>V12+X12+Y12+Z12+AA12</f>
        <v>#REF!</v>
      </c>
    </row>
    <row r="13" spans="1:30" s="89" customFormat="1" ht="33" customHeight="1" x14ac:dyDescent="0.15">
      <c r="A13" s="183" t="s">
        <v>14</v>
      </c>
      <c r="B13" s="181" t="s">
        <v>760</v>
      </c>
      <c r="C13" s="187" t="s">
        <v>11</v>
      </c>
      <c r="D13" s="105"/>
      <c r="E13" s="296"/>
      <c r="F13" s="296"/>
      <c r="G13" s="296"/>
      <c r="H13" s="296"/>
      <c r="I13" s="296"/>
      <c r="J13" s="296"/>
      <c r="K13" s="296"/>
      <c r="L13" s="296"/>
      <c r="M13" s="296"/>
      <c r="N13" s="296"/>
      <c r="O13" s="185">
        <v>0</v>
      </c>
      <c r="P13" s="186"/>
      <c r="R13" s="88"/>
    </row>
    <row r="14" spans="1:30" s="89" customFormat="1" ht="21.75" customHeight="1" x14ac:dyDescent="0.15">
      <c r="A14" s="183"/>
      <c r="B14" s="98"/>
      <c r="C14" s="187"/>
      <c r="D14" s="105"/>
      <c r="E14" s="296"/>
      <c r="F14" s="296"/>
      <c r="G14" s="296"/>
      <c r="H14" s="296"/>
      <c r="I14" s="296"/>
      <c r="J14" s="296"/>
      <c r="K14" s="296"/>
      <c r="L14" s="296"/>
      <c r="M14" s="296"/>
      <c r="N14" s="296"/>
      <c r="O14" s="185"/>
      <c r="P14" s="186"/>
      <c r="R14" s="88"/>
    </row>
    <row r="15" spans="1:30" s="123" customFormat="1" ht="24.75" customHeight="1" x14ac:dyDescent="0.3">
      <c r="A15" s="183" t="s">
        <v>16</v>
      </c>
      <c r="B15" s="181" t="s">
        <v>761</v>
      </c>
      <c r="C15" s="187" t="s">
        <v>11</v>
      </c>
      <c r="D15" s="181"/>
      <c r="E15" s="296"/>
      <c r="F15" s="296"/>
      <c r="G15" s="296"/>
      <c r="H15" s="296"/>
      <c r="I15" s="296"/>
      <c r="J15" s="296"/>
      <c r="K15" s="296"/>
      <c r="L15" s="296"/>
      <c r="M15" s="296"/>
      <c r="N15" s="296"/>
      <c r="O15" s="185">
        <v>0</v>
      </c>
      <c r="P15" s="186"/>
      <c r="R15" s="124"/>
      <c r="V15" s="120" t="e">
        <f>SUM(#REF!)</f>
        <v>#REF!</v>
      </c>
      <c r="W15" s="121"/>
      <c r="X15" s="120" t="e">
        <f>SUM(#REF!)</f>
        <v>#REF!</v>
      </c>
      <c r="Y15" s="120" t="e">
        <f>SUM(#REF!)</f>
        <v>#REF!</v>
      </c>
      <c r="Z15" s="120" t="e">
        <f>SUM(#REF!)</f>
        <v>#REF!</v>
      </c>
      <c r="AA15" s="120" t="e">
        <f>SUM(#REF!)</f>
        <v>#REF!</v>
      </c>
      <c r="AB15" s="121"/>
      <c r="AC15" s="120" t="e">
        <f>SUM(#REF!)</f>
        <v>#REF!</v>
      </c>
      <c r="AD15" s="122" t="e">
        <f>V15+X15+Y15+Z15+AA15</f>
        <v>#REF!</v>
      </c>
    </row>
    <row r="16" spans="1:30" s="89" customFormat="1" ht="24.75" customHeight="1" x14ac:dyDescent="0.15">
      <c r="A16" s="298"/>
      <c r="B16" s="296"/>
      <c r="C16" s="296"/>
      <c r="D16" s="105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185"/>
      <c r="P16" s="186"/>
      <c r="Q16" s="125"/>
      <c r="R16" s="126"/>
      <c r="S16" s="126"/>
      <c r="T16" s="127"/>
      <c r="U16" s="109"/>
      <c r="V16" s="127"/>
      <c r="W16" s="127"/>
      <c r="X16" s="127"/>
      <c r="Y16" s="109"/>
      <c r="Z16" s="109"/>
      <c r="AA16" s="109">
        <f t="shared" ref="AA16" si="0">IF(O16-10=V16+X16+Y16+Z16,0,T16)</f>
        <v>0</v>
      </c>
      <c r="AB16" s="128"/>
      <c r="AC16" s="129"/>
    </row>
    <row r="17" spans="1:31" s="123" customFormat="1" ht="32" customHeight="1" x14ac:dyDescent="0.3">
      <c r="A17" s="183" t="s">
        <v>56</v>
      </c>
      <c r="B17" s="181" t="s">
        <v>762</v>
      </c>
      <c r="C17" s="299" t="s">
        <v>11</v>
      </c>
      <c r="D17" s="105"/>
      <c r="E17" s="296"/>
      <c r="F17" s="296"/>
      <c r="G17" s="296"/>
      <c r="H17" s="296"/>
      <c r="I17" s="296"/>
      <c r="J17" s="296"/>
      <c r="K17" s="296"/>
      <c r="L17" s="296"/>
      <c r="M17" s="296"/>
      <c r="N17" s="296"/>
      <c r="O17" s="185">
        <v>0</v>
      </c>
      <c r="P17" s="186"/>
      <c r="Q17" s="125"/>
      <c r="R17" s="125"/>
      <c r="S17" s="125"/>
      <c r="T17" s="130"/>
      <c r="U17" s="110"/>
      <c r="V17" s="131" t="e">
        <f>SUM(#REF!)</f>
        <v>#REF!</v>
      </c>
      <c r="W17" s="131"/>
      <c r="X17" s="131" t="e">
        <f>SUM(#REF!)</f>
        <v>#REF!</v>
      </c>
      <c r="Y17" s="131" t="e">
        <f>SUM(#REF!)</f>
        <v>#REF!</v>
      </c>
      <c r="Z17" s="131" t="e">
        <f>SUM(#REF!)</f>
        <v>#REF!</v>
      </c>
      <c r="AA17" s="131" t="e">
        <f>SUM(#REF!)</f>
        <v>#REF!</v>
      </c>
      <c r="AB17" s="132"/>
      <c r="AC17" s="131" t="e">
        <f>SUM(#REF!)</f>
        <v>#REF!</v>
      </c>
      <c r="AD17" s="122" t="e">
        <f>V17+X17+Y17+Z17+AA17</f>
        <v>#REF!</v>
      </c>
    </row>
    <row r="18" spans="1:31" s="89" customFormat="1" ht="33" customHeight="1" x14ac:dyDescent="0.15">
      <c r="A18" s="183"/>
      <c r="B18" s="98"/>
      <c r="C18" s="98"/>
      <c r="D18" s="105"/>
      <c r="E18" s="98"/>
      <c r="F18" s="296"/>
      <c r="G18" s="296"/>
      <c r="H18" s="296"/>
      <c r="I18" s="296"/>
      <c r="J18" s="296"/>
      <c r="K18" s="296"/>
      <c r="L18" s="296"/>
      <c r="M18" s="296"/>
      <c r="N18" s="106"/>
      <c r="O18" s="188"/>
      <c r="P18" s="189"/>
      <c r="Q18" s="125"/>
      <c r="R18" s="126"/>
      <c r="S18" s="126"/>
      <c r="T18" s="127"/>
      <c r="U18" s="109"/>
      <c r="V18" s="127"/>
      <c r="W18" s="127"/>
      <c r="X18" s="127"/>
      <c r="Y18" s="109"/>
      <c r="Z18" s="109"/>
      <c r="AA18" s="109">
        <f t="shared" ref="AA18:AA39" si="1">IF(O18-10=V18+X18+Y18+Z18,0,T18)</f>
        <v>0</v>
      </c>
      <c r="AB18" s="128"/>
      <c r="AC18" s="129"/>
    </row>
    <row r="19" spans="1:31" s="89" customFormat="1" ht="40" customHeight="1" x14ac:dyDescent="0.15">
      <c r="A19" s="183" t="s">
        <v>65</v>
      </c>
      <c r="B19" s="181" t="s">
        <v>763</v>
      </c>
      <c r="C19" s="187" t="s">
        <v>11</v>
      </c>
      <c r="D19" s="105"/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185">
        <v>0</v>
      </c>
      <c r="P19" s="186"/>
      <c r="Q19" s="125"/>
      <c r="R19" s="126"/>
      <c r="S19" s="126"/>
      <c r="T19" s="127"/>
      <c r="U19" s="109"/>
      <c r="V19" s="127"/>
      <c r="W19" s="127"/>
      <c r="X19" s="127"/>
      <c r="Y19" s="109"/>
      <c r="Z19" s="109"/>
      <c r="AA19" s="109">
        <f t="shared" si="1"/>
        <v>0</v>
      </c>
      <c r="AB19" s="128"/>
      <c r="AC19" s="129"/>
    </row>
    <row r="20" spans="1:31" s="89" customFormat="1" ht="24.75" customHeight="1" x14ac:dyDescent="0.15">
      <c r="A20" s="183"/>
      <c r="B20" s="181"/>
      <c r="C20" s="296"/>
      <c r="D20" s="105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185"/>
      <c r="P20" s="186"/>
      <c r="Q20" s="125"/>
      <c r="R20" s="126"/>
      <c r="S20" s="126"/>
      <c r="T20" s="127"/>
      <c r="U20" s="109"/>
      <c r="V20" s="127"/>
      <c r="W20" s="127"/>
      <c r="X20" s="127"/>
      <c r="Y20" s="109"/>
      <c r="Z20" s="109"/>
      <c r="AA20" s="109">
        <f t="shared" si="1"/>
        <v>0</v>
      </c>
      <c r="AB20" s="128"/>
      <c r="AC20" s="129"/>
    </row>
    <row r="21" spans="1:31" s="89" customFormat="1" ht="30" customHeight="1" x14ac:dyDescent="0.15">
      <c r="A21" s="183" t="s">
        <v>67</v>
      </c>
      <c r="B21" s="181" t="s">
        <v>764</v>
      </c>
      <c r="C21" s="296"/>
      <c r="D21" s="105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185">
        <f>SUM(O22:O68)</f>
        <v>11823750</v>
      </c>
      <c r="P21" s="269"/>
      <c r="Q21" s="125"/>
      <c r="R21" s="126"/>
      <c r="S21" s="126"/>
      <c r="T21" s="127"/>
      <c r="U21" s="109"/>
      <c r="V21" s="131"/>
      <c r="W21" s="127"/>
      <c r="X21" s="131"/>
      <c r="Y21" s="131"/>
      <c r="Z21" s="131"/>
      <c r="AA21" s="131"/>
      <c r="AB21" s="128"/>
      <c r="AC21" s="131"/>
      <c r="AD21" s="122"/>
      <c r="AE21" s="133"/>
    </row>
    <row r="22" spans="1:31" s="89" customFormat="1" ht="18.75" customHeight="1" x14ac:dyDescent="0.15">
      <c r="A22" s="276">
        <v>1</v>
      </c>
      <c r="B22" s="98" t="s">
        <v>778</v>
      </c>
      <c r="C22" s="98" t="s">
        <v>69</v>
      </c>
      <c r="D22" s="106"/>
      <c r="E22" s="98" t="s">
        <v>71</v>
      </c>
      <c r="F22" s="98"/>
      <c r="G22" s="98" t="s">
        <v>72</v>
      </c>
      <c r="H22" s="106">
        <v>2000</v>
      </c>
      <c r="I22" s="296"/>
      <c r="J22" s="296"/>
      <c r="K22" s="296"/>
      <c r="L22" s="296"/>
      <c r="M22" s="296"/>
      <c r="N22" s="106" t="s">
        <v>25</v>
      </c>
      <c r="O22" s="188">
        <v>280000</v>
      </c>
      <c r="P22" s="189"/>
      <c r="Q22" s="125" t="e">
        <f>#REF!</f>
        <v>#REF!</v>
      </c>
      <c r="R22" s="126" t="e">
        <f t="shared" ref="R22:R33" si="2">VLOOKUP(Q22,kelompok,2,0)</f>
        <v>#REF!</v>
      </c>
      <c r="S22" s="126" t="e">
        <f t="shared" ref="S22:S33" si="3">VLOOKUP(Q22,MASAMANFAAT,4,0)</f>
        <v>#REF!</v>
      </c>
      <c r="T22" s="127" t="e">
        <f t="shared" ref="T22:T33" si="4">(O22-10)/S22</f>
        <v>#REF!</v>
      </c>
      <c r="U22" s="109">
        <f t="shared" ref="U22:U41" si="5">2013-AB22</f>
        <v>13</v>
      </c>
      <c r="V22" s="127" t="e">
        <f t="shared" ref="V22:V33" si="6">IF(U22&gt;S22,O22-10,T22*U22)</f>
        <v>#REF!</v>
      </c>
      <c r="W22" s="127">
        <f t="shared" ref="W22:W41" si="7">2014-AB22</f>
        <v>14</v>
      </c>
      <c r="X22" s="127" t="e">
        <f t="shared" ref="X22:X33" si="8">IF(O22-10=V22,0,T22)</f>
        <v>#REF!</v>
      </c>
      <c r="Y22" s="109" t="e">
        <f t="shared" ref="Y22:Y33" si="9">IF(O22-10=V22+X22,0,T22)</f>
        <v>#REF!</v>
      </c>
      <c r="Z22" s="109" t="e">
        <f t="shared" ref="Z22:Z33" si="10">IF(O22-10=V22+X22,0,T22)</f>
        <v>#REF!</v>
      </c>
      <c r="AA22" s="109" t="e">
        <f t="shared" si="1"/>
        <v>#REF!</v>
      </c>
      <c r="AB22" s="128">
        <f t="shared" ref="AB22:AB41" si="11">H22</f>
        <v>2000</v>
      </c>
      <c r="AC22" s="129" t="e">
        <f t="shared" ref="AC22:AC41" si="12">O22-(X22+Y22+V22+Z22+AA22)</f>
        <v>#REF!</v>
      </c>
    </row>
    <row r="23" spans="1:31" s="89" customFormat="1" ht="18.75" customHeight="1" x14ac:dyDescent="0.15">
      <c r="A23" s="276">
        <v>2</v>
      </c>
      <c r="B23" s="98" t="s">
        <v>864</v>
      </c>
      <c r="C23" s="98" t="s">
        <v>84</v>
      </c>
      <c r="D23" s="106"/>
      <c r="E23" s="98" t="s">
        <v>86</v>
      </c>
      <c r="F23" s="98"/>
      <c r="G23" s="98" t="s">
        <v>76</v>
      </c>
      <c r="H23" s="106">
        <v>2000</v>
      </c>
      <c r="I23" s="296"/>
      <c r="J23" s="296"/>
      <c r="K23" s="296"/>
      <c r="L23" s="296"/>
      <c r="M23" s="296"/>
      <c r="N23" s="106" t="s">
        <v>25</v>
      </c>
      <c r="O23" s="188">
        <v>187500</v>
      </c>
      <c r="P23" s="98" t="s">
        <v>84</v>
      </c>
      <c r="Q23" s="125" t="e">
        <f>#REF!</f>
        <v>#REF!</v>
      </c>
      <c r="R23" s="126" t="e">
        <f t="shared" si="2"/>
        <v>#REF!</v>
      </c>
      <c r="S23" s="126" t="e">
        <f t="shared" si="3"/>
        <v>#REF!</v>
      </c>
      <c r="T23" s="127" t="e">
        <f t="shared" si="4"/>
        <v>#REF!</v>
      </c>
      <c r="U23" s="109">
        <f t="shared" si="5"/>
        <v>13</v>
      </c>
      <c r="V23" s="127" t="e">
        <f t="shared" si="6"/>
        <v>#REF!</v>
      </c>
      <c r="W23" s="127">
        <f t="shared" si="7"/>
        <v>14</v>
      </c>
      <c r="X23" s="127" t="e">
        <f t="shared" si="8"/>
        <v>#REF!</v>
      </c>
      <c r="Y23" s="109" t="e">
        <f t="shared" si="9"/>
        <v>#REF!</v>
      </c>
      <c r="Z23" s="109" t="e">
        <f t="shared" si="10"/>
        <v>#REF!</v>
      </c>
      <c r="AA23" s="109" t="e">
        <f t="shared" si="1"/>
        <v>#REF!</v>
      </c>
      <c r="AB23" s="128">
        <f t="shared" si="11"/>
        <v>2000</v>
      </c>
      <c r="AC23" s="129" t="e">
        <f t="shared" si="12"/>
        <v>#REF!</v>
      </c>
    </row>
    <row r="24" spans="1:31" s="89" customFormat="1" ht="18.75" customHeight="1" x14ac:dyDescent="0.15">
      <c r="A24" s="276">
        <v>3</v>
      </c>
      <c r="B24" s="98" t="s">
        <v>787</v>
      </c>
      <c r="C24" s="98" t="s">
        <v>107</v>
      </c>
      <c r="D24" s="106"/>
      <c r="E24" s="98" t="s">
        <v>89</v>
      </c>
      <c r="F24" s="98"/>
      <c r="G24" s="98" t="s">
        <v>90</v>
      </c>
      <c r="H24" s="106">
        <v>2000</v>
      </c>
      <c r="I24" s="296"/>
      <c r="J24" s="296"/>
      <c r="K24" s="296"/>
      <c r="L24" s="296"/>
      <c r="M24" s="296"/>
      <c r="N24" s="106" t="s">
        <v>25</v>
      </c>
      <c r="O24" s="188">
        <v>450000</v>
      </c>
      <c r="P24" s="189"/>
      <c r="Q24" s="125" t="e">
        <f>#REF!</f>
        <v>#REF!</v>
      </c>
      <c r="R24" s="126" t="e">
        <f t="shared" si="2"/>
        <v>#REF!</v>
      </c>
      <c r="S24" s="126" t="e">
        <f t="shared" si="3"/>
        <v>#REF!</v>
      </c>
      <c r="T24" s="127" t="e">
        <f t="shared" si="4"/>
        <v>#REF!</v>
      </c>
      <c r="U24" s="109">
        <f t="shared" si="5"/>
        <v>13</v>
      </c>
      <c r="V24" s="127" t="e">
        <f t="shared" si="6"/>
        <v>#REF!</v>
      </c>
      <c r="W24" s="127">
        <f t="shared" si="7"/>
        <v>14</v>
      </c>
      <c r="X24" s="127" t="e">
        <f t="shared" si="8"/>
        <v>#REF!</v>
      </c>
      <c r="Y24" s="109" t="e">
        <f t="shared" si="9"/>
        <v>#REF!</v>
      </c>
      <c r="Z24" s="109" t="e">
        <f t="shared" si="10"/>
        <v>#REF!</v>
      </c>
      <c r="AA24" s="109" t="e">
        <f t="shared" si="1"/>
        <v>#REF!</v>
      </c>
      <c r="AB24" s="128">
        <f t="shared" si="11"/>
        <v>2000</v>
      </c>
      <c r="AC24" s="129" t="e">
        <f t="shared" si="12"/>
        <v>#REF!</v>
      </c>
    </row>
    <row r="25" spans="1:31" s="89" customFormat="1" ht="18.75" customHeight="1" x14ac:dyDescent="0.15">
      <c r="A25" s="276">
        <v>4</v>
      </c>
      <c r="B25" s="98" t="s">
        <v>796</v>
      </c>
      <c r="C25" s="98" t="s">
        <v>109</v>
      </c>
      <c r="D25" s="106"/>
      <c r="E25" s="98" t="s">
        <v>111</v>
      </c>
      <c r="F25" s="98"/>
      <c r="G25" s="98" t="s">
        <v>76</v>
      </c>
      <c r="H25" s="106">
        <v>2000</v>
      </c>
      <c r="I25" s="296"/>
      <c r="J25" s="296"/>
      <c r="K25" s="296"/>
      <c r="L25" s="296"/>
      <c r="M25" s="296"/>
      <c r="N25" s="106" t="s">
        <v>25</v>
      </c>
      <c r="O25" s="188">
        <v>262500</v>
      </c>
      <c r="P25" s="189"/>
      <c r="Q25" s="125" t="e">
        <f>#REF!</f>
        <v>#REF!</v>
      </c>
      <c r="R25" s="126" t="e">
        <f t="shared" si="2"/>
        <v>#REF!</v>
      </c>
      <c r="S25" s="126" t="e">
        <f t="shared" si="3"/>
        <v>#REF!</v>
      </c>
      <c r="T25" s="127" t="e">
        <f t="shared" si="4"/>
        <v>#REF!</v>
      </c>
      <c r="U25" s="109">
        <f t="shared" si="5"/>
        <v>13</v>
      </c>
      <c r="V25" s="127" t="e">
        <f t="shared" si="6"/>
        <v>#REF!</v>
      </c>
      <c r="W25" s="127">
        <f t="shared" si="7"/>
        <v>14</v>
      </c>
      <c r="X25" s="127" t="e">
        <f t="shared" si="8"/>
        <v>#REF!</v>
      </c>
      <c r="Y25" s="109" t="e">
        <f t="shared" si="9"/>
        <v>#REF!</v>
      </c>
      <c r="Z25" s="109" t="e">
        <f t="shared" si="10"/>
        <v>#REF!</v>
      </c>
      <c r="AA25" s="109" t="e">
        <f t="shared" si="1"/>
        <v>#REF!</v>
      </c>
      <c r="AB25" s="128">
        <f t="shared" si="11"/>
        <v>2000</v>
      </c>
      <c r="AC25" s="129" t="e">
        <f t="shared" si="12"/>
        <v>#REF!</v>
      </c>
    </row>
    <row r="26" spans="1:31" s="89" customFormat="1" ht="18.75" customHeight="1" x14ac:dyDescent="0.15">
      <c r="A26" s="276">
        <v>5</v>
      </c>
      <c r="B26" s="98" t="s">
        <v>787</v>
      </c>
      <c r="C26" s="98" t="s">
        <v>107</v>
      </c>
      <c r="D26" s="106"/>
      <c r="E26" s="98" t="s">
        <v>71</v>
      </c>
      <c r="F26" s="98"/>
      <c r="G26" s="98" t="s">
        <v>90</v>
      </c>
      <c r="H26" s="106">
        <v>2000</v>
      </c>
      <c r="I26" s="296"/>
      <c r="J26" s="296"/>
      <c r="K26" s="296"/>
      <c r="L26" s="296"/>
      <c r="M26" s="296"/>
      <c r="N26" s="106" t="s">
        <v>25</v>
      </c>
      <c r="O26" s="188">
        <v>140000</v>
      </c>
      <c r="P26" s="189"/>
      <c r="Q26" s="125" t="e">
        <f>#REF!</f>
        <v>#REF!</v>
      </c>
      <c r="R26" s="126" t="e">
        <f t="shared" si="2"/>
        <v>#REF!</v>
      </c>
      <c r="S26" s="126" t="e">
        <f t="shared" si="3"/>
        <v>#REF!</v>
      </c>
      <c r="T26" s="127" t="e">
        <f t="shared" si="4"/>
        <v>#REF!</v>
      </c>
      <c r="U26" s="109">
        <f t="shared" si="5"/>
        <v>13</v>
      </c>
      <c r="V26" s="127" t="e">
        <f t="shared" si="6"/>
        <v>#REF!</v>
      </c>
      <c r="W26" s="127">
        <f t="shared" si="7"/>
        <v>14</v>
      </c>
      <c r="X26" s="127" t="e">
        <f t="shared" si="8"/>
        <v>#REF!</v>
      </c>
      <c r="Y26" s="109" t="e">
        <f t="shared" si="9"/>
        <v>#REF!</v>
      </c>
      <c r="Z26" s="109" t="e">
        <f t="shared" si="10"/>
        <v>#REF!</v>
      </c>
      <c r="AA26" s="109" t="e">
        <f t="shared" si="1"/>
        <v>#REF!</v>
      </c>
      <c r="AB26" s="128">
        <f t="shared" si="11"/>
        <v>2000</v>
      </c>
      <c r="AC26" s="129" t="e">
        <f t="shared" si="12"/>
        <v>#REF!</v>
      </c>
    </row>
    <row r="27" spans="1:31" s="89" customFormat="1" ht="18.75" customHeight="1" x14ac:dyDescent="0.15">
      <c r="A27" s="276">
        <v>6</v>
      </c>
      <c r="B27" s="98" t="s">
        <v>782</v>
      </c>
      <c r="C27" s="98" t="s">
        <v>113</v>
      </c>
      <c r="D27" s="106"/>
      <c r="E27" s="98" t="s">
        <v>89</v>
      </c>
      <c r="F27" s="98"/>
      <c r="G27" s="98" t="s">
        <v>115</v>
      </c>
      <c r="H27" s="106">
        <v>2000</v>
      </c>
      <c r="I27" s="296"/>
      <c r="J27" s="296"/>
      <c r="K27" s="296"/>
      <c r="L27" s="296"/>
      <c r="M27" s="296"/>
      <c r="N27" s="106" t="s">
        <v>25</v>
      </c>
      <c r="O27" s="188">
        <v>490000</v>
      </c>
      <c r="P27" s="189"/>
      <c r="Q27" s="125" t="e">
        <f>#REF!</f>
        <v>#REF!</v>
      </c>
      <c r="R27" s="126" t="e">
        <f t="shared" si="2"/>
        <v>#REF!</v>
      </c>
      <c r="S27" s="126" t="e">
        <f t="shared" si="3"/>
        <v>#REF!</v>
      </c>
      <c r="T27" s="127" t="e">
        <f t="shared" si="4"/>
        <v>#REF!</v>
      </c>
      <c r="U27" s="109">
        <f t="shared" si="5"/>
        <v>13</v>
      </c>
      <c r="V27" s="127" t="e">
        <f t="shared" si="6"/>
        <v>#REF!</v>
      </c>
      <c r="W27" s="127">
        <f t="shared" si="7"/>
        <v>14</v>
      </c>
      <c r="X27" s="127" t="e">
        <f t="shared" si="8"/>
        <v>#REF!</v>
      </c>
      <c r="Y27" s="109" t="e">
        <f t="shared" si="9"/>
        <v>#REF!</v>
      </c>
      <c r="Z27" s="109" t="e">
        <f t="shared" si="10"/>
        <v>#REF!</v>
      </c>
      <c r="AA27" s="109" t="e">
        <f t="shared" si="1"/>
        <v>#REF!</v>
      </c>
      <c r="AB27" s="128">
        <f t="shared" si="11"/>
        <v>2000</v>
      </c>
      <c r="AC27" s="129" t="e">
        <f t="shared" si="12"/>
        <v>#REF!</v>
      </c>
    </row>
    <row r="28" spans="1:31" s="89" customFormat="1" ht="18.75" customHeight="1" x14ac:dyDescent="0.15">
      <c r="A28" s="276">
        <v>7</v>
      </c>
      <c r="B28" s="98" t="s">
        <v>865</v>
      </c>
      <c r="C28" s="98" t="s">
        <v>119</v>
      </c>
      <c r="D28" s="106"/>
      <c r="E28" s="98" t="s">
        <v>121</v>
      </c>
      <c r="F28" s="98"/>
      <c r="G28" s="98" t="s">
        <v>76</v>
      </c>
      <c r="H28" s="106">
        <v>2000</v>
      </c>
      <c r="I28" s="296"/>
      <c r="J28" s="296"/>
      <c r="K28" s="296"/>
      <c r="L28" s="296"/>
      <c r="M28" s="296"/>
      <c r="N28" s="106" t="s">
        <v>25</v>
      </c>
      <c r="O28" s="188">
        <v>135000</v>
      </c>
      <c r="P28" s="189"/>
      <c r="Q28" s="125" t="e">
        <f>#REF!</f>
        <v>#REF!</v>
      </c>
      <c r="R28" s="126" t="e">
        <f t="shared" si="2"/>
        <v>#REF!</v>
      </c>
      <c r="S28" s="126" t="e">
        <f t="shared" si="3"/>
        <v>#REF!</v>
      </c>
      <c r="T28" s="127" t="e">
        <f t="shared" si="4"/>
        <v>#REF!</v>
      </c>
      <c r="U28" s="109">
        <f t="shared" si="5"/>
        <v>13</v>
      </c>
      <c r="V28" s="127" t="e">
        <f t="shared" si="6"/>
        <v>#REF!</v>
      </c>
      <c r="W28" s="127">
        <f t="shared" si="7"/>
        <v>14</v>
      </c>
      <c r="X28" s="127" t="e">
        <f t="shared" si="8"/>
        <v>#REF!</v>
      </c>
      <c r="Y28" s="109" t="e">
        <f t="shared" si="9"/>
        <v>#REF!</v>
      </c>
      <c r="Z28" s="109" t="e">
        <f t="shared" si="10"/>
        <v>#REF!</v>
      </c>
      <c r="AA28" s="109" t="e">
        <f t="shared" si="1"/>
        <v>#REF!</v>
      </c>
      <c r="AB28" s="128">
        <f t="shared" si="11"/>
        <v>2000</v>
      </c>
      <c r="AC28" s="129" t="e">
        <f t="shared" si="12"/>
        <v>#REF!</v>
      </c>
    </row>
    <row r="29" spans="1:31" s="89" customFormat="1" ht="18.75" customHeight="1" x14ac:dyDescent="0.15">
      <c r="A29" s="276">
        <v>8</v>
      </c>
      <c r="B29" s="98" t="s">
        <v>787</v>
      </c>
      <c r="C29" s="98" t="s">
        <v>107</v>
      </c>
      <c r="D29" s="106"/>
      <c r="E29" s="98" t="s">
        <v>71</v>
      </c>
      <c r="F29" s="98"/>
      <c r="G29" s="98" t="s">
        <v>90</v>
      </c>
      <c r="H29" s="106">
        <v>2000</v>
      </c>
      <c r="I29" s="296"/>
      <c r="J29" s="296"/>
      <c r="K29" s="296"/>
      <c r="L29" s="296"/>
      <c r="M29" s="296"/>
      <c r="N29" s="106" t="s">
        <v>25</v>
      </c>
      <c r="O29" s="188">
        <v>320000</v>
      </c>
      <c r="P29" s="189"/>
      <c r="Q29" s="125" t="e">
        <f>#REF!</f>
        <v>#REF!</v>
      </c>
      <c r="R29" s="126" t="e">
        <f t="shared" si="2"/>
        <v>#REF!</v>
      </c>
      <c r="S29" s="126" t="e">
        <f t="shared" si="3"/>
        <v>#REF!</v>
      </c>
      <c r="T29" s="127" t="e">
        <f t="shared" si="4"/>
        <v>#REF!</v>
      </c>
      <c r="U29" s="109">
        <f t="shared" si="5"/>
        <v>13</v>
      </c>
      <c r="V29" s="127" t="e">
        <f t="shared" si="6"/>
        <v>#REF!</v>
      </c>
      <c r="W29" s="127">
        <f t="shared" si="7"/>
        <v>14</v>
      </c>
      <c r="X29" s="127" t="e">
        <f t="shared" si="8"/>
        <v>#REF!</v>
      </c>
      <c r="Y29" s="109" t="e">
        <f t="shared" si="9"/>
        <v>#REF!</v>
      </c>
      <c r="Z29" s="109" t="e">
        <f t="shared" si="10"/>
        <v>#REF!</v>
      </c>
      <c r="AA29" s="109" t="e">
        <f t="shared" si="1"/>
        <v>#REF!</v>
      </c>
      <c r="AB29" s="128">
        <f t="shared" si="11"/>
        <v>2000</v>
      </c>
      <c r="AC29" s="129" t="e">
        <f t="shared" si="12"/>
        <v>#REF!</v>
      </c>
    </row>
    <row r="30" spans="1:31" s="89" customFormat="1" ht="18.75" customHeight="1" x14ac:dyDescent="0.15">
      <c r="A30" s="276">
        <v>9</v>
      </c>
      <c r="B30" s="98" t="s">
        <v>782</v>
      </c>
      <c r="C30" s="98" t="s">
        <v>113</v>
      </c>
      <c r="D30" s="106"/>
      <c r="E30" s="98" t="s">
        <v>89</v>
      </c>
      <c r="F30" s="98"/>
      <c r="G30" s="98" t="s">
        <v>72</v>
      </c>
      <c r="H30" s="106">
        <v>2000</v>
      </c>
      <c r="I30" s="296"/>
      <c r="J30" s="296"/>
      <c r="K30" s="296"/>
      <c r="L30" s="296"/>
      <c r="M30" s="296"/>
      <c r="N30" s="106" t="s">
        <v>25</v>
      </c>
      <c r="O30" s="188">
        <v>490000</v>
      </c>
      <c r="P30" s="189"/>
      <c r="Q30" s="125" t="e">
        <f>#REF!</f>
        <v>#REF!</v>
      </c>
      <c r="R30" s="126" t="e">
        <f t="shared" si="2"/>
        <v>#REF!</v>
      </c>
      <c r="S30" s="126" t="e">
        <f t="shared" si="3"/>
        <v>#REF!</v>
      </c>
      <c r="T30" s="127" t="e">
        <f t="shared" si="4"/>
        <v>#REF!</v>
      </c>
      <c r="U30" s="109">
        <f t="shared" si="5"/>
        <v>13</v>
      </c>
      <c r="V30" s="127" t="e">
        <f t="shared" si="6"/>
        <v>#REF!</v>
      </c>
      <c r="W30" s="127">
        <f t="shared" si="7"/>
        <v>14</v>
      </c>
      <c r="X30" s="127" t="e">
        <f t="shared" si="8"/>
        <v>#REF!</v>
      </c>
      <c r="Y30" s="109" t="e">
        <f t="shared" si="9"/>
        <v>#REF!</v>
      </c>
      <c r="Z30" s="109" t="e">
        <f t="shared" si="10"/>
        <v>#REF!</v>
      </c>
      <c r="AA30" s="109" t="e">
        <f t="shared" si="1"/>
        <v>#REF!</v>
      </c>
      <c r="AB30" s="128">
        <f t="shared" si="11"/>
        <v>2000</v>
      </c>
      <c r="AC30" s="129" t="e">
        <f t="shared" si="12"/>
        <v>#REF!</v>
      </c>
    </row>
    <row r="31" spans="1:31" s="89" customFormat="1" ht="18.75" customHeight="1" x14ac:dyDescent="0.15">
      <c r="A31" s="276">
        <v>10</v>
      </c>
      <c r="B31" s="98" t="s">
        <v>865</v>
      </c>
      <c r="C31" s="98" t="s">
        <v>131</v>
      </c>
      <c r="D31" s="106"/>
      <c r="E31" s="98" t="s">
        <v>133</v>
      </c>
      <c r="F31" s="98"/>
      <c r="G31" s="98" t="s">
        <v>103</v>
      </c>
      <c r="H31" s="106">
        <v>2000</v>
      </c>
      <c r="I31" s="296"/>
      <c r="J31" s="296"/>
      <c r="K31" s="296"/>
      <c r="L31" s="296"/>
      <c r="M31" s="296"/>
      <c r="N31" s="106" t="s">
        <v>25</v>
      </c>
      <c r="O31" s="188">
        <v>80000</v>
      </c>
      <c r="P31" s="189"/>
      <c r="Q31" s="125" t="e">
        <f>#REF!</f>
        <v>#REF!</v>
      </c>
      <c r="R31" s="126" t="e">
        <f t="shared" si="2"/>
        <v>#REF!</v>
      </c>
      <c r="S31" s="126" t="e">
        <f t="shared" si="3"/>
        <v>#REF!</v>
      </c>
      <c r="T31" s="127" t="e">
        <f t="shared" si="4"/>
        <v>#REF!</v>
      </c>
      <c r="U31" s="109">
        <f t="shared" si="5"/>
        <v>13</v>
      </c>
      <c r="V31" s="127" t="e">
        <f t="shared" si="6"/>
        <v>#REF!</v>
      </c>
      <c r="W31" s="127">
        <f t="shared" si="7"/>
        <v>14</v>
      </c>
      <c r="X31" s="127" t="e">
        <f t="shared" si="8"/>
        <v>#REF!</v>
      </c>
      <c r="Y31" s="109" t="e">
        <f t="shared" si="9"/>
        <v>#REF!</v>
      </c>
      <c r="Z31" s="109" t="e">
        <f t="shared" si="10"/>
        <v>#REF!</v>
      </c>
      <c r="AA31" s="109" t="e">
        <f t="shared" si="1"/>
        <v>#REF!</v>
      </c>
      <c r="AB31" s="128">
        <f t="shared" si="11"/>
        <v>2000</v>
      </c>
      <c r="AC31" s="129" t="e">
        <f t="shared" si="12"/>
        <v>#REF!</v>
      </c>
    </row>
    <row r="32" spans="1:31" s="89" customFormat="1" ht="18.75" customHeight="1" x14ac:dyDescent="0.15">
      <c r="A32" s="276">
        <v>11</v>
      </c>
      <c r="B32" s="98" t="s">
        <v>778</v>
      </c>
      <c r="C32" s="98" t="s">
        <v>135</v>
      </c>
      <c r="D32" s="106"/>
      <c r="E32" s="98" t="s">
        <v>89</v>
      </c>
      <c r="F32" s="98"/>
      <c r="G32" s="98" t="s">
        <v>130</v>
      </c>
      <c r="H32" s="106">
        <v>2001</v>
      </c>
      <c r="I32" s="296"/>
      <c r="J32" s="296"/>
      <c r="K32" s="296"/>
      <c r="L32" s="296"/>
      <c r="M32" s="296"/>
      <c r="N32" s="106" t="s">
        <v>25</v>
      </c>
      <c r="O32" s="188">
        <v>97500</v>
      </c>
      <c r="P32" s="189"/>
      <c r="Q32" s="125" t="e">
        <f>#REF!</f>
        <v>#REF!</v>
      </c>
      <c r="R32" s="126" t="e">
        <f t="shared" si="2"/>
        <v>#REF!</v>
      </c>
      <c r="S32" s="126" t="e">
        <f t="shared" si="3"/>
        <v>#REF!</v>
      </c>
      <c r="T32" s="127" t="e">
        <f t="shared" si="4"/>
        <v>#REF!</v>
      </c>
      <c r="U32" s="109">
        <f t="shared" si="5"/>
        <v>12</v>
      </c>
      <c r="V32" s="127" t="e">
        <f t="shared" si="6"/>
        <v>#REF!</v>
      </c>
      <c r="W32" s="127">
        <f t="shared" si="7"/>
        <v>13</v>
      </c>
      <c r="X32" s="127" t="e">
        <f t="shared" si="8"/>
        <v>#REF!</v>
      </c>
      <c r="Y32" s="109" t="e">
        <f t="shared" si="9"/>
        <v>#REF!</v>
      </c>
      <c r="Z32" s="109" t="e">
        <f t="shared" si="10"/>
        <v>#REF!</v>
      </c>
      <c r="AA32" s="109" t="e">
        <f t="shared" si="1"/>
        <v>#REF!</v>
      </c>
      <c r="AB32" s="128">
        <f t="shared" si="11"/>
        <v>2001</v>
      </c>
      <c r="AC32" s="129" t="e">
        <f t="shared" si="12"/>
        <v>#REF!</v>
      </c>
    </row>
    <row r="33" spans="1:29" s="89" customFormat="1" ht="18.75" customHeight="1" x14ac:dyDescent="0.15">
      <c r="A33" s="276">
        <v>12</v>
      </c>
      <c r="B33" s="98" t="s">
        <v>778</v>
      </c>
      <c r="C33" s="98" t="s">
        <v>135</v>
      </c>
      <c r="D33" s="106"/>
      <c r="E33" s="98" t="s">
        <v>89</v>
      </c>
      <c r="F33" s="98"/>
      <c r="G33" s="98" t="s">
        <v>130</v>
      </c>
      <c r="H33" s="106">
        <v>2001</v>
      </c>
      <c r="I33" s="296"/>
      <c r="J33" s="296"/>
      <c r="K33" s="296"/>
      <c r="L33" s="296"/>
      <c r="M33" s="296"/>
      <c r="N33" s="106" t="s">
        <v>25</v>
      </c>
      <c r="O33" s="188">
        <v>292500</v>
      </c>
      <c r="P33" s="189"/>
      <c r="Q33" s="125" t="e">
        <f>#REF!</f>
        <v>#REF!</v>
      </c>
      <c r="R33" s="126" t="e">
        <f t="shared" si="2"/>
        <v>#REF!</v>
      </c>
      <c r="S33" s="126" t="e">
        <f t="shared" si="3"/>
        <v>#REF!</v>
      </c>
      <c r="T33" s="127" t="e">
        <f t="shared" si="4"/>
        <v>#REF!</v>
      </c>
      <c r="U33" s="109">
        <f t="shared" si="5"/>
        <v>12</v>
      </c>
      <c r="V33" s="127" t="e">
        <f t="shared" si="6"/>
        <v>#REF!</v>
      </c>
      <c r="W33" s="127">
        <f t="shared" si="7"/>
        <v>13</v>
      </c>
      <c r="X33" s="127" t="e">
        <f t="shared" si="8"/>
        <v>#REF!</v>
      </c>
      <c r="Y33" s="109" t="e">
        <f t="shared" si="9"/>
        <v>#REF!</v>
      </c>
      <c r="Z33" s="109" t="e">
        <f t="shared" si="10"/>
        <v>#REF!</v>
      </c>
      <c r="AA33" s="109" t="e">
        <f t="shared" si="1"/>
        <v>#REF!</v>
      </c>
      <c r="AB33" s="128">
        <f t="shared" si="11"/>
        <v>2001</v>
      </c>
      <c r="AC33" s="129" t="e">
        <f t="shared" si="12"/>
        <v>#REF!</v>
      </c>
    </row>
    <row r="34" spans="1:29" s="89" customFormat="1" ht="18.75" customHeight="1" x14ac:dyDescent="0.15">
      <c r="A34" s="276">
        <v>13</v>
      </c>
      <c r="B34" s="98" t="s">
        <v>777</v>
      </c>
      <c r="C34" s="98" t="s">
        <v>142</v>
      </c>
      <c r="D34" s="106"/>
      <c r="E34" s="98" t="s">
        <v>144</v>
      </c>
      <c r="F34" s="98"/>
      <c r="G34" s="98" t="s">
        <v>83</v>
      </c>
      <c r="H34" s="106">
        <v>2002</v>
      </c>
      <c r="I34" s="296"/>
      <c r="J34" s="296"/>
      <c r="K34" s="296"/>
      <c r="L34" s="296"/>
      <c r="M34" s="296"/>
      <c r="N34" s="106" t="s">
        <v>25</v>
      </c>
      <c r="O34" s="188">
        <v>97500</v>
      </c>
      <c r="P34" s="189"/>
      <c r="Q34" s="125" t="e">
        <f>#REF!</f>
        <v>#REF!</v>
      </c>
      <c r="R34" s="126" t="e">
        <f t="shared" ref="R34:R60" si="13">VLOOKUP(Q34,kelompok,2,0)</f>
        <v>#REF!</v>
      </c>
      <c r="S34" s="126" t="e">
        <f t="shared" ref="S34:S60" si="14">VLOOKUP(Q34,MASAMANFAAT,4,0)</f>
        <v>#REF!</v>
      </c>
      <c r="T34" s="127" t="e">
        <f t="shared" ref="T34:T60" si="15">(O34-10)/S34</f>
        <v>#REF!</v>
      </c>
      <c r="U34" s="109">
        <f t="shared" si="5"/>
        <v>11</v>
      </c>
      <c r="V34" s="127" t="e">
        <f t="shared" ref="V34:V60" si="16">IF(U34&gt;S34,O34-10,T34*U34)</f>
        <v>#REF!</v>
      </c>
      <c r="W34" s="127">
        <f t="shared" si="7"/>
        <v>12</v>
      </c>
      <c r="X34" s="127" t="e">
        <f t="shared" ref="X34:X60" si="17">IF(O34-10=V34,0,T34)</f>
        <v>#REF!</v>
      </c>
      <c r="Y34" s="109" t="e">
        <f t="shared" ref="Y34:Y60" si="18">IF(O34-10=V34+X34,0,T34)</f>
        <v>#REF!</v>
      </c>
      <c r="Z34" s="109" t="e">
        <f t="shared" ref="Z34:Z60" si="19">IF(O34-10=V34+X34,0,T34)</f>
        <v>#REF!</v>
      </c>
      <c r="AA34" s="109" t="e">
        <f t="shared" si="1"/>
        <v>#REF!</v>
      </c>
      <c r="AB34" s="128">
        <f t="shared" si="11"/>
        <v>2002</v>
      </c>
      <c r="AC34" s="129" t="e">
        <f t="shared" si="12"/>
        <v>#REF!</v>
      </c>
    </row>
    <row r="35" spans="1:29" s="89" customFormat="1" ht="18.75" customHeight="1" x14ac:dyDescent="0.15">
      <c r="A35" s="276">
        <v>14</v>
      </c>
      <c r="B35" s="98" t="s">
        <v>782</v>
      </c>
      <c r="C35" s="98" t="s">
        <v>113</v>
      </c>
      <c r="D35" s="106"/>
      <c r="E35" s="98" t="s">
        <v>89</v>
      </c>
      <c r="F35" s="98"/>
      <c r="G35" s="98" t="s">
        <v>106</v>
      </c>
      <c r="H35" s="106">
        <v>2002</v>
      </c>
      <c r="I35" s="296"/>
      <c r="J35" s="296"/>
      <c r="K35" s="296"/>
      <c r="L35" s="296"/>
      <c r="M35" s="296"/>
      <c r="N35" s="106" t="s">
        <v>25</v>
      </c>
      <c r="O35" s="188">
        <v>162500</v>
      </c>
      <c r="P35" s="189"/>
      <c r="Q35" s="125" t="e">
        <f>#REF!</f>
        <v>#REF!</v>
      </c>
      <c r="R35" s="126" t="e">
        <f t="shared" si="13"/>
        <v>#REF!</v>
      </c>
      <c r="S35" s="126" t="e">
        <f t="shared" si="14"/>
        <v>#REF!</v>
      </c>
      <c r="T35" s="127" t="e">
        <f t="shared" si="15"/>
        <v>#REF!</v>
      </c>
      <c r="U35" s="109">
        <f t="shared" si="5"/>
        <v>11</v>
      </c>
      <c r="V35" s="127" t="e">
        <f t="shared" si="16"/>
        <v>#REF!</v>
      </c>
      <c r="W35" s="127">
        <f t="shared" si="7"/>
        <v>12</v>
      </c>
      <c r="X35" s="127" t="e">
        <f t="shared" si="17"/>
        <v>#REF!</v>
      </c>
      <c r="Y35" s="109" t="e">
        <f t="shared" si="18"/>
        <v>#REF!</v>
      </c>
      <c r="Z35" s="109" t="e">
        <f t="shared" si="19"/>
        <v>#REF!</v>
      </c>
      <c r="AA35" s="109" t="e">
        <f t="shared" si="1"/>
        <v>#REF!</v>
      </c>
      <c r="AB35" s="128">
        <f t="shared" si="11"/>
        <v>2002</v>
      </c>
      <c r="AC35" s="129" t="e">
        <f t="shared" si="12"/>
        <v>#REF!</v>
      </c>
    </row>
    <row r="36" spans="1:29" s="89" customFormat="1" ht="18.75" customHeight="1" x14ac:dyDescent="0.15">
      <c r="A36" s="276">
        <v>15</v>
      </c>
      <c r="B36" s="98" t="s">
        <v>785</v>
      </c>
      <c r="C36" s="98" t="s">
        <v>141</v>
      </c>
      <c r="D36" s="106"/>
      <c r="E36" s="98" t="s">
        <v>89</v>
      </c>
      <c r="F36" s="98"/>
      <c r="G36" s="98" t="s">
        <v>94</v>
      </c>
      <c r="H36" s="106">
        <v>2002</v>
      </c>
      <c r="I36" s="296"/>
      <c r="J36" s="296"/>
      <c r="K36" s="296"/>
      <c r="L36" s="296"/>
      <c r="M36" s="296"/>
      <c r="N36" s="106" t="s">
        <v>25</v>
      </c>
      <c r="O36" s="188">
        <v>260000</v>
      </c>
      <c r="P36" s="189"/>
      <c r="Q36" s="125" t="e">
        <f>#REF!</f>
        <v>#REF!</v>
      </c>
      <c r="R36" s="126" t="e">
        <f t="shared" si="13"/>
        <v>#REF!</v>
      </c>
      <c r="S36" s="126" t="e">
        <f t="shared" si="14"/>
        <v>#REF!</v>
      </c>
      <c r="T36" s="127" t="e">
        <f t="shared" si="15"/>
        <v>#REF!</v>
      </c>
      <c r="U36" s="109">
        <f t="shared" si="5"/>
        <v>11</v>
      </c>
      <c r="V36" s="127" t="e">
        <f t="shared" si="16"/>
        <v>#REF!</v>
      </c>
      <c r="W36" s="127">
        <f t="shared" si="7"/>
        <v>12</v>
      </c>
      <c r="X36" s="127" t="e">
        <f t="shared" si="17"/>
        <v>#REF!</v>
      </c>
      <c r="Y36" s="109" t="e">
        <f t="shared" si="18"/>
        <v>#REF!</v>
      </c>
      <c r="Z36" s="109" t="e">
        <f t="shared" si="19"/>
        <v>#REF!</v>
      </c>
      <c r="AA36" s="109" t="e">
        <f t="shared" si="1"/>
        <v>#REF!</v>
      </c>
      <c r="AB36" s="128">
        <f t="shared" si="11"/>
        <v>2002</v>
      </c>
      <c r="AC36" s="129" t="e">
        <f t="shared" si="12"/>
        <v>#REF!</v>
      </c>
    </row>
    <row r="37" spans="1:29" s="89" customFormat="1" ht="18.75" customHeight="1" x14ac:dyDescent="0.15">
      <c r="A37" s="276">
        <v>16</v>
      </c>
      <c r="B37" s="98" t="s">
        <v>782</v>
      </c>
      <c r="C37" s="98" t="s">
        <v>113</v>
      </c>
      <c r="D37" s="106"/>
      <c r="E37" s="98" t="s">
        <v>89</v>
      </c>
      <c r="F37" s="98"/>
      <c r="G37" s="98" t="s">
        <v>106</v>
      </c>
      <c r="H37" s="106">
        <v>2003</v>
      </c>
      <c r="I37" s="296"/>
      <c r="J37" s="296"/>
      <c r="K37" s="296"/>
      <c r="L37" s="296"/>
      <c r="M37" s="296"/>
      <c r="N37" s="106" t="s">
        <v>25</v>
      </c>
      <c r="O37" s="188">
        <v>245000</v>
      </c>
      <c r="P37" s="189"/>
      <c r="Q37" s="125" t="e">
        <f>#REF!</f>
        <v>#REF!</v>
      </c>
      <c r="R37" s="126" t="e">
        <f t="shared" si="13"/>
        <v>#REF!</v>
      </c>
      <c r="S37" s="126" t="e">
        <f t="shared" si="14"/>
        <v>#REF!</v>
      </c>
      <c r="T37" s="127" t="e">
        <f t="shared" si="15"/>
        <v>#REF!</v>
      </c>
      <c r="U37" s="109">
        <f t="shared" si="5"/>
        <v>10</v>
      </c>
      <c r="V37" s="127" t="e">
        <f t="shared" si="16"/>
        <v>#REF!</v>
      </c>
      <c r="W37" s="127">
        <f t="shared" si="7"/>
        <v>11</v>
      </c>
      <c r="X37" s="127" t="e">
        <f t="shared" si="17"/>
        <v>#REF!</v>
      </c>
      <c r="Y37" s="109" t="e">
        <f t="shared" si="18"/>
        <v>#REF!</v>
      </c>
      <c r="Z37" s="109" t="e">
        <f t="shared" si="19"/>
        <v>#REF!</v>
      </c>
      <c r="AA37" s="109" t="e">
        <f t="shared" si="1"/>
        <v>#REF!</v>
      </c>
      <c r="AB37" s="128">
        <f t="shared" si="11"/>
        <v>2003</v>
      </c>
      <c r="AC37" s="129" t="e">
        <f t="shared" si="12"/>
        <v>#REF!</v>
      </c>
    </row>
    <row r="38" spans="1:29" s="89" customFormat="1" ht="18.75" customHeight="1" x14ac:dyDescent="0.15">
      <c r="A38" s="276">
        <v>17</v>
      </c>
      <c r="B38" s="98" t="s">
        <v>778</v>
      </c>
      <c r="C38" s="98" t="s">
        <v>69</v>
      </c>
      <c r="D38" s="106"/>
      <c r="E38" s="98" t="s">
        <v>71</v>
      </c>
      <c r="F38" s="98"/>
      <c r="G38" s="98" t="s">
        <v>148</v>
      </c>
      <c r="H38" s="106">
        <v>2003</v>
      </c>
      <c r="I38" s="296"/>
      <c r="J38" s="296"/>
      <c r="K38" s="296"/>
      <c r="L38" s="296"/>
      <c r="M38" s="296"/>
      <c r="N38" s="106" t="s">
        <v>25</v>
      </c>
      <c r="O38" s="188">
        <v>245000</v>
      </c>
      <c r="P38" s="189"/>
      <c r="Q38" s="125" t="e">
        <f>#REF!</f>
        <v>#REF!</v>
      </c>
      <c r="R38" s="126" t="e">
        <f t="shared" si="13"/>
        <v>#REF!</v>
      </c>
      <c r="S38" s="126" t="e">
        <f t="shared" si="14"/>
        <v>#REF!</v>
      </c>
      <c r="T38" s="127" t="e">
        <f t="shared" si="15"/>
        <v>#REF!</v>
      </c>
      <c r="U38" s="109">
        <f t="shared" si="5"/>
        <v>10</v>
      </c>
      <c r="V38" s="127" t="e">
        <f t="shared" si="16"/>
        <v>#REF!</v>
      </c>
      <c r="W38" s="127">
        <f t="shared" si="7"/>
        <v>11</v>
      </c>
      <c r="X38" s="127" t="e">
        <f t="shared" si="17"/>
        <v>#REF!</v>
      </c>
      <c r="Y38" s="109" t="e">
        <f t="shared" si="18"/>
        <v>#REF!</v>
      </c>
      <c r="Z38" s="109" t="e">
        <f t="shared" si="19"/>
        <v>#REF!</v>
      </c>
      <c r="AA38" s="109" t="e">
        <f t="shared" si="1"/>
        <v>#REF!</v>
      </c>
      <c r="AB38" s="128">
        <f t="shared" si="11"/>
        <v>2003</v>
      </c>
      <c r="AC38" s="129" t="e">
        <f t="shared" si="12"/>
        <v>#REF!</v>
      </c>
    </row>
    <row r="39" spans="1:29" s="89" customFormat="1" ht="18.75" customHeight="1" x14ac:dyDescent="0.15">
      <c r="A39" s="276">
        <v>18</v>
      </c>
      <c r="B39" s="98" t="s">
        <v>778</v>
      </c>
      <c r="C39" s="98" t="s">
        <v>150</v>
      </c>
      <c r="D39" s="106"/>
      <c r="E39" s="98" t="s">
        <v>152</v>
      </c>
      <c r="F39" s="98"/>
      <c r="G39" s="98" t="s">
        <v>72</v>
      </c>
      <c r="H39" s="106">
        <v>2003</v>
      </c>
      <c r="I39" s="296"/>
      <c r="J39" s="296"/>
      <c r="K39" s="296"/>
      <c r="L39" s="296"/>
      <c r="M39" s="296"/>
      <c r="N39" s="106" t="s">
        <v>25</v>
      </c>
      <c r="O39" s="188">
        <v>18000</v>
      </c>
      <c r="P39" s="189"/>
      <c r="Q39" s="125" t="e">
        <f>#REF!</f>
        <v>#REF!</v>
      </c>
      <c r="R39" s="126" t="e">
        <f t="shared" si="13"/>
        <v>#REF!</v>
      </c>
      <c r="S39" s="126" t="e">
        <f t="shared" si="14"/>
        <v>#REF!</v>
      </c>
      <c r="T39" s="127" t="e">
        <f t="shared" si="15"/>
        <v>#REF!</v>
      </c>
      <c r="U39" s="109">
        <f t="shared" si="5"/>
        <v>10</v>
      </c>
      <c r="V39" s="127" t="e">
        <f t="shared" si="16"/>
        <v>#REF!</v>
      </c>
      <c r="W39" s="127">
        <f t="shared" si="7"/>
        <v>11</v>
      </c>
      <c r="X39" s="127" t="e">
        <f t="shared" si="17"/>
        <v>#REF!</v>
      </c>
      <c r="Y39" s="109" t="e">
        <f t="shared" si="18"/>
        <v>#REF!</v>
      </c>
      <c r="Z39" s="109" t="e">
        <f t="shared" si="19"/>
        <v>#REF!</v>
      </c>
      <c r="AA39" s="109" t="e">
        <f t="shared" si="1"/>
        <v>#REF!</v>
      </c>
      <c r="AB39" s="128">
        <f t="shared" si="11"/>
        <v>2003</v>
      </c>
      <c r="AC39" s="129" t="e">
        <f t="shared" si="12"/>
        <v>#REF!</v>
      </c>
    </row>
    <row r="40" spans="1:29" s="89" customFormat="1" ht="18.75" customHeight="1" x14ac:dyDescent="0.15">
      <c r="A40" s="276">
        <v>19</v>
      </c>
      <c r="B40" s="98" t="s">
        <v>782</v>
      </c>
      <c r="C40" s="98" t="s">
        <v>113</v>
      </c>
      <c r="D40" s="106"/>
      <c r="E40" s="98" t="s">
        <v>140</v>
      </c>
      <c r="F40" s="98"/>
      <c r="G40" s="98" t="s">
        <v>94</v>
      </c>
      <c r="H40" s="106">
        <v>2003</v>
      </c>
      <c r="I40" s="296"/>
      <c r="J40" s="296"/>
      <c r="K40" s="296"/>
      <c r="L40" s="296"/>
      <c r="M40" s="296"/>
      <c r="N40" s="106" t="s">
        <v>25</v>
      </c>
      <c r="O40" s="188">
        <v>487500</v>
      </c>
      <c r="P40" s="189"/>
      <c r="Q40" s="125" t="e">
        <f>#REF!</f>
        <v>#REF!</v>
      </c>
      <c r="R40" s="126" t="e">
        <f t="shared" si="13"/>
        <v>#REF!</v>
      </c>
      <c r="S40" s="126" t="e">
        <f t="shared" si="14"/>
        <v>#REF!</v>
      </c>
      <c r="T40" s="127" t="e">
        <f t="shared" si="15"/>
        <v>#REF!</v>
      </c>
      <c r="U40" s="109">
        <f t="shared" si="5"/>
        <v>10</v>
      </c>
      <c r="V40" s="127" t="e">
        <f t="shared" si="16"/>
        <v>#REF!</v>
      </c>
      <c r="W40" s="127">
        <f t="shared" si="7"/>
        <v>11</v>
      </c>
      <c r="X40" s="127" t="e">
        <f t="shared" si="17"/>
        <v>#REF!</v>
      </c>
      <c r="Y40" s="109" t="e">
        <f t="shared" si="18"/>
        <v>#REF!</v>
      </c>
      <c r="Z40" s="109" t="e">
        <f t="shared" si="19"/>
        <v>#REF!</v>
      </c>
      <c r="AA40" s="109" t="e">
        <f t="shared" ref="AA40:AA63" si="20">IF(O40-10=V40+X40+Y40+Z40,0,T40)</f>
        <v>#REF!</v>
      </c>
      <c r="AB40" s="128">
        <f t="shared" si="11"/>
        <v>2003</v>
      </c>
      <c r="AC40" s="129" t="e">
        <f t="shared" si="12"/>
        <v>#REF!</v>
      </c>
    </row>
    <row r="41" spans="1:29" s="89" customFormat="1" ht="18.75" customHeight="1" x14ac:dyDescent="0.15">
      <c r="A41" s="276">
        <v>20</v>
      </c>
      <c r="B41" s="98" t="s">
        <v>778</v>
      </c>
      <c r="C41" s="98" t="s">
        <v>135</v>
      </c>
      <c r="D41" s="106"/>
      <c r="E41" s="98" t="s">
        <v>140</v>
      </c>
      <c r="F41" s="98"/>
      <c r="G41" s="98" t="s">
        <v>83</v>
      </c>
      <c r="H41" s="106">
        <v>2004</v>
      </c>
      <c r="I41" s="296"/>
      <c r="J41" s="296"/>
      <c r="K41" s="296"/>
      <c r="L41" s="296"/>
      <c r="M41" s="296"/>
      <c r="N41" s="106" t="s">
        <v>25</v>
      </c>
      <c r="O41" s="188">
        <v>262500</v>
      </c>
      <c r="P41" s="189"/>
      <c r="Q41" s="125" t="e">
        <f>#REF!</f>
        <v>#REF!</v>
      </c>
      <c r="R41" s="126" t="e">
        <f t="shared" si="13"/>
        <v>#REF!</v>
      </c>
      <c r="S41" s="126" t="e">
        <f t="shared" si="14"/>
        <v>#REF!</v>
      </c>
      <c r="T41" s="127" t="e">
        <f t="shared" si="15"/>
        <v>#REF!</v>
      </c>
      <c r="U41" s="109">
        <f t="shared" si="5"/>
        <v>9</v>
      </c>
      <c r="V41" s="127" t="e">
        <f t="shared" si="16"/>
        <v>#REF!</v>
      </c>
      <c r="W41" s="127">
        <f t="shared" si="7"/>
        <v>10</v>
      </c>
      <c r="X41" s="127" t="e">
        <f t="shared" si="17"/>
        <v>#REF!</v>
      </c>
      <c r="Y41" s="109" t="e">
        <f t="shared" si="18"/>
        <v>#REF!</v>
      </c>
      <c r="Z41" s="109" t="e">
        <f t="shared" si="19"/>
        <v>#REF!</v>
      </c>
      <c r="AA41" s="109" t="e">
        <f t="shared" si="20"/>
        <v>#REF!</v>
      </c>
      <c r="AB41" s="128">
        <f t="shared" si="11"/>
        <v>2004</v>
      </c>
      <c r="AC41" s="129" t="e">
        <f t="shared" si="12"/>
        <v>#REF!</v>
      </c>
    </row>
    <row r="42" spans="1:29" s="89" customFormat="1" ht="18.75" customHeight="1" x14ac:dyDescent="0.15">
      <c r="A42" s="276">
        <v>21</v>
      </c>
      <c r="B42" s="98" t="s">
        <v>791</v>
      </c>
      <c r="C42" s="98" t="s">
        <v>154</v>
      </c>
      <c r="D42" s="106"/>
      <c r="E42" s="98" t="s">
        <v>156</v>
      </c>
      <c r="F42" s="98"/>
      <c r="G42" s="98" t="s">
        <v>103</v>
      </c>
      <c r="H42" s="106">
        <v>2004</v>
      </c>
      <c r="I42" s="296"/>
      <c r="J42" s="296"/>
      <c r="K42" s="296"/>
      <c r="L42" s="296"/>
      <c r="M42" s="296"/>
      <c r="N42" s="106" t="s">
        <v>25</v>
      </c>
      <c r="O42" s="188">
        <v>130000</v>
      </c>
      <c r="P42" s="189"/>
      <c r="Q42" s="125" t="e">
        <f>#REF!</f>
        <v>#REF!</v>
      </c>
      <c r="R42" s="126" t="e">
        <f t="shared" si="13"/>
        <v>#REF!</v>
      </c>
      <c r="S42" s="126" t="e">
        <f t="shared" si="14"/>
        <v>#REF!</v>
      </c>
      <c r="T42" s="127" t="e">
        <f t="shared" si="15"/>
        <v>#REF!</v>
      </c>
      <c r="U42" s="109">
        <f t="shared" ref="U42:U65" si="21">2013-AB42</f>
        <v>9</v>
      </c>
      <c r="V42" s="127" t="e">
        <f t="shared" si="16"/>
        <v>#REF!</v>
      </c>
      <c r="W42" s="127">
        <f t="shared" ref="W42:W65" si="22">2014-AB42</f>
        <v>10</v>
      </c>
      <c r="X42" s="127" t="e">
        <f t="shared" si="17"/>
        <v>#REF!</v>
      </c>
      <c r="Y42" s="109" t="e">
        <f t="shared" si="18"/>
        <v>#REF!</v>
      </c>
      <c r="Z42" s="109" t="e">
        <f t="shared" si="19"/>
        <v>#REF!</v>
      </c>
      <c r="AA42" s="109" t="e">
        <f t="shared" si="20"/>
        <v>#REF!</v>
      </c>
      <c r="AB42" s="128">
        <f t="shared" ref="AB42:AB65" si="23">H42</f>
        <v>2004</v>
      </c>
      <c r="AC42" s="129" t="e">
        <f t="shared" ref="AC42:AC65" si="24">O42-(X42+Y42+V42+Z42+AA42)</f>
        <v>#REF!</v>
      </c>
    </row>
    <row r="43" spans="1:29" s="89" customFormat="1" ht="18.75" customHeight="1" x14ac:dyDescent="0.15">
      <c r="A43" s="276">
        <v>22</v>
      </c>
      <c r="B43" s="98" t="s">
        <v>778</v>
      </c>
      <c r="C43" s="98" t="s">
        <v>135</v>
      </c>
      <c r="D43" s="106"/>
      <c r="E43" s="98" t="s">
        <v>89</v>
      </c>
      <c r="F43" s="98"/>
      <c r="G43" s="98" t="s">
        <v>103</v>
      </c>
      <c r="H43" s="106">
        <v>2004</v>
      </c>
      <c r="I43" s="296"/>
      <c r="J43" s="296"/>
      <c r="K43" s="296"/>
      <c r="L43" s="296"/>
      <c r="M43" s="296"/>
      <c r="N43" s="106" t="s">
        <v>25</v>
      </c>
      <c r="O43" s="188">
        <v>97500</v>
      </c>
      <c r="P43" s="189"/>
      <c r="Q43" s="125" t="e">
        <f>#REF!</f>
        <v>#REF!</v>
      </c>
      <c r="R43" s="126" t="e">
        <f t="shared" si="13"/>
        <v>#REF!</v>
      </c>
      <c r="S43" s="126" t="e">
        <f t="shared" si="14"/>
        <v>#REF!</v>
      </c>
      <c r="T43" s="127" t="e">
        <f t="shared" si="15"/>
        <v>#REF!</v>
      </c>
      <c r="U43" s="109">
        <f t="shared" si="21"/>
        <v>9</v>
      </c>
      <c r="V43" s="127" t="e">
        <f t="shared" si="16"/>
        <v>#REF!</v>
      </c>
      <c r="W43" s="127">
        <f t="shared" si="22"/>
        <v>10</v>
      </c>
      <c r="X43" s="127" t="e">
        <f t="shared" si="17"/>
        <v>#REF!</v>
      </c>
      <c r="Y43" s="109" t="e">
        <f t="shared" si="18"/>
        <v>#REF!</v>
      </c>
      <c r="Z43" s="109" t="e">
        <f t="shared" si="19"/>
        <v>#REF!</v>
      </c>
      <c r="AA43" s="109" t="e">
        <f t="shared" si="20"/>
        <v>#REF!</v>
      </c>
      <c r="AB43" s="128">
        <f t="shared" si="23"/>
        <v>2004</v>
      </c>
      <c r="AC43" s="129" t="e">
        <f t="shared" si="24"/>
        <v>#REF!</v>
      </c>
    </row>
    <row r="44" spans="1:29" s="89" customFormat="1" ht="18.75" customHeight="1" x14ac:dyDescent="0.15">
      <c r="A44" s="276">
        <v>23</v>
      </c>
      <c r="B44" s="98" t="s">
        <v>777</v>
      </c>
      <c r="C44" s="98" t="s">
        <v>142</v>
      </c>
      <c r="D44" s="106"/>
      <c r="E44" s="98" t="s">
        <v>158</v>
      </c>
      <c r="F44" s="98"/>
      <c r="G44" s="98" t="s">
        <v>76</v>
      </c>
      <c r="H44" s="106">
        <v>2004</v>
      </c>
      <c r="I44" s="296"/>
      <c r="J44" s="296"/>
      <c r="K44" s="296"/>
      <c r="L44" s="296"/>
      <c r="M44" s="296"/>
      <c r="N44" s="106" t="s">
        <v>25</v>
      </c>
      <c r="O44" s="188">
        <v>130000</v>
      </c>
      <c r="P44" s="189"/>
      <c r="Q44" s="125" t="e">
        <f>#REF!</f>
        <v>#REF!</v>
      </c>
      <c r="R44" s="126" t="e">
        <f t="shared" si="13"/>
        <v>#REF!</v>
      </c>
      <c r="S44" s="126" t="e">
        <f t="shared" si="14"/>
        <v>#REF!</v>
      </c>
      <c r="T44" s="127" t="e">
        <f t="shared" si="15"/>
        <v>#REF!</v>
      </c>
      <c r="U44" s="109">
        <f t="shared" si="21"/>
        <v>9</v>
      </c>
      <c r="V44" s="127" t="e">
        <f t="shared" si="16"/>
        <v>#REF!</v>
      </c>
      <c r="W44" s="127">
        <f t="shared" si="22"/>
        <v>10</v>
      </c>
      <c r="X44" s="127" t="e">
        <f t="shared" si="17"/>
        <v>#REF!</v>
      </c>
      <c r="Y44" s="109" t="e">
        <f t="shared" si="18"/>
        <v>#REF!</v>
      </c>
      <c r="Z44" s="109" t="e">
        <f t="shared" si="19"/>
        <v>#REF!</v>
      </c>
      <c r="AA44" s="109" t="e">
        <f t="shared" si="20"/>
        <v>#REF!</v>
      </c>
      <c r="AB44" s="128">
        <f t="shared" si="23"/>
        <v>2004</v>
      </c>
      <c r="AC44" s="129" t="e">
        <f t="shared" si="24"/>
        <v>#REF!</v>
      </c>
    </row>
    <row r="45" spans="1:29" s="89" customFormat="1" ht="18.75" customHeight="1" x14ac:dyDescent="0.15">
      <c r="A45" s="276">
        <v>24</v>
      </c>
      <c r="B45" s="98" t="s">
        <v>789</v>
      </c>
      <c r="C45" s="98" t="s">
        <v>159</v>
      </c>
      <c r="D45" s="106"/>
      <c r="E45" s="98" t="s">
        <v>89</v>
      </c>
      <c r="F45" s="98"/>
      <c r="G45" s="98" t="s">
        <v>115</v>
      </c>
      <c r="H45" s="106">
        <v>2004</v>
      </c>
      <c r="I45" s="296"/>
      <c r="J45" s="296"/>
      <c r="K45" s="296"/>
      <c r="L45" s="296"/>
      <c r="M45" s="296"/>
      <c r="N45" s="106" t="s">
        <v>25</v>
      </c>
      <c r="O45" s="188">
        <v>260000</v>
      </c>
      <c r="P45" s="189"/>
      <c r="Q45" s="125" t="e">
        <f>#REF!</f>
        <v>#REF!</v>
      </c>
      <c r="R45" s="126" t="e">
        <f t="shared" si="13"/>
        <v>#REF!</v>
      </c>
      <c r="S45" s="126" t="e">
        <f t="shared" si="14"/>
        <v>#REF!</v>
      </c>
      <c r="T45" s="127" t="e">
        <f t="shared" si="15"/>
        <v>#REF!</v>
      </c>
      <c r="U45" s="109">
        <f t="shared" si="21"/>
        <v>9</v>
      </c>
      <c r="V45" s="127" t="e">
        <f t="shared" si="16"/>
        <v>#REF!</v>
      </c>
      <c r="W45" s="127">
        <f t="shared" si="22"/>
        <v>10</v>
      </c>
      <c r="X45" s="127" t="e">
        <f t="shared" si="17"/>
        <v>#REF!</v>
      </c>
      <c r="Y45" s="109" t="e">
        <f t="shared" si="18"/>
        <v>#REF!</v>
      </c>
      <c r="Z45" s="109" t="e">
        <f t="shared" si="19"/>
        <v>#REF!</v>
      </c>
      <c r="AA45" s="109" t="e">
        <f t="shared" si="20"/>
        <v>#REF!</v>
      </c>
      <c r="AB45" s="128">
        <f t="shared" si="23"/>
        <v>2004</v>
      </c>
      <c r="AC45" s="129" t="e">
        <f t="shared" si="24"/>
        <v>#REF!</v>
      </c>
    </row>
    <row r="46" spans="1:29" s="89" customFormat="1" ht="18.75" customHeight="1" x14ac:dyDescent="0.15">
      <c r="A46" s="276">
        <v>25</v>
      </c>
      <c r="B46" s="98" t="s">
        <v>778</v>
      </c>
      <c r="C46" s="98" t="s">
        <v>150</v>
      </c>
      <c r="D46" s="106"/>
      <c r="E46" s="98" t="s">
        <v>89</v>
      </c>
      <c r="F46" s="98"/>
      <c r="G46" s="98" t="s">
        <v>161</v>
      </c>
      <c r="H46" s="106">
        <v>2004</v>
      </c>
      <c r="I46" s="296"/>
      <c r="J46" s="296"/>
      <c r="K46" s="296"/>
      <c r="L46" s="296"/>
      <c r="M46" s="296"/>
      <c r="N46" s="106" t="s">
        <v>25</v>
      </c>
      <c r="O46" s="188">
        <v>39000</v>
      </c>
      <c r="P46" s="189"/>
      <c r="Q46" s="125" t="e">
        <f>#REF!</f>
        <v>#REF!</v>
      </c>
      <c r="R46" s="126" t="e">
        <f t="shared" si="13"/>
        <v>#REF!</v>
      </c>
      <c r="S46" s="126" t="e">
        <f t="shared" si="14"/>
        <v>#REF!</v>
      </c>
      <c r="T46" s="127" t="e">
        <f t="shared" si="15"/>
        <v>#REF!</v>
      </c>
      <c r="U46" s="109">
        <f t="shared" si="21"/>
        <v>9</v>
      </c>
      <c r="V46" s="127" t="e">
        <f t="shared" si="16"/>
        <v>#REF!</v>
      </c>
      <c r="W46" s="127">
        <f t="shared" si="22"/>
        <v>10</v>
      </c>
      <c r="X46" s="127" t="e">
        <f t="shared" si="17"/>
        <v>#REF!</v>
      </c>
      <c r="Y46" s="109" t="e">
        <f t="shared" si="18"/>
        <v>#REF!</v>
      </c>
      <c r="Z46" s="109" t="e">
        <f t="shared" si="19"/>
        <v>#REF!</v>
      </c>
      <c r="AA46" s="109" t="e">
        <f t="shared" si="20"/>
        <v>#REF!</v>
      </c>
      <c r="AB46" s="128">
        <f t="shared" si="23"/>
        <v>2004</v>
      </c>
      <c r="AC46" s="129" t="e">
        <f t="shared" si="24"/>
        <v>#REF!</v>
      </c>
    </row>
    <row r="47" spans="1:29" s="89" customFormat="1" ht="18.75" customHeight="1" x14ac:dyDescent="0.15">
      <c r="A47" s="276">
        <v>26</v>
      </c>
      <c r="B47" s="98" t="s">
        <v>778</v>
      </c>
      <c r="C47" s="98" t="s">
        <v>150</v>
      </c>
      <c r="D47" s="106"/>
      <c r="E47" s="98" t="s">
        <v>152</v>
      </c>
      <c r="F47" s="98"/>
      <c r="G47" s="98" t="s">
        <v>106</v>
      </c>
      <c r="H47" s="106">
        <v>2004</v>
      </c>
      <c r="I47" s="296"/>
      <c r="J47" s="296"/>
      <c r="K47" s="296"/>
      <c r="L47" s="296"/>
      <c r="M47" s="296"/>
      <c r="N47" s="106" t="s">
        <v>25</v>
      </c>
      <c r="O47" s="188">
        <v>175500</v>
      </c>
      <c r="P47" s="189"/>
      <c r="Q47" s="125" t="e">
        <f>#REF!</f>
        <v>#REF!</v>
      </c>
      <c r="R47" s="126" t="e">
        <f t="shared" si="13"/>
        <v>#REF!</v>
      </c>
      <c r="S47" s="126" t="e">
        <f t="shared" si="14"/>
        <v>#REF!</v>
      </c>
      <c r="T47" s="127" t="e">
        <f t="shared" si="15"/>
        <v>#REF!</v>
      </c>
      <c r="U47" s="109">
        <f t="shared" si="21"/>
        <v>9</v>
      </c>
      <c r="V47" s="127" t="e">
        <f t="shared" si="16"/>
        <v>#REF!</v>
      </c>
      <c r="W47" s="127">
        <f t="shared" si="22"/>
        <v>10</v>
      </c>
      <c r="X47" s="127" t="e">
        <f t="shared" si="17"/>
        <v>#REF!</v>
      </c>
      <c r="Y47" s="109" t="e">
        <f t="shared" si="18"/>
        <v>#REF!</v>
      </c>
      <c r="Z47" s="109" t="e">
        <f t="shared" si="19"/>
        <v>#REF!</v>
      </c>
      <c r="AA47" s="109" t="e">
        <f t="shared" si="20"/>
        <v>#REF!</v>
      </c>
      <c r="AB47" s="128">
        <f t="shared" si="23"/>
        <v>2004</v>
      </c>
      <c r="AC47" s="129" t="e">
        <f t="shared" si="24"/>
        <v>#REF!</v>
      </c>
    </row>
    <row r="48" spans="1:29" s="89" customFormat="1" ht="18.75" customHeight="1" x14ac:dyDescent="0.15">
      <c r="A48" s="276">
        <v>27</v>
      </c>
      <c r="B48" s="98" t="s">
        <v>787</v>
      </c>
      <c r="C48" s="98" t="s">
        <v>107</v>
      </c>
      <c r="D48" s="106"/>
      <c r="E48" s="98" t="s">
        <v>156</v>
      </c>
      <c r="F48" s="98"/>
      <c r="G48" s="98"/>
      <c r="H48" s="106">
        <v>2005</v>
      </c>
      <c r="I48" s="296"/>
      <c r="J48" s="296"/>
      <c r="K48" s="296"/>
      <c r="L48" s="296"/>
      <c r="M48" s="296"/>
      <c r="N48" s="106" t="s">
        <v>25</v>
      </c>
      <c r="O48" s="188">
        <v>487500</v>
      </c>
      <c r="P48" s="189"/>
      <c r="Q48" s="125" t="e">
        <f>#REF!</f>
        <v>#REF!</v>
      </c>
      <c r="R48" s="126" t="e">
        <f t="shared" si="13"/>
        <v>#REF!</v>
      </c>
      <c r="S48" s="126" t="e">
        <f t="shared" si="14"/>
        <v>#REF!</v>
      </c>
      <c r="T48" s="127" t="e">
        <f t="shared" si="15"/>
        <v>#REF!</v>
      </c>
      <c r="U48" s="109">
        <f t="shared" si="21"/>
        <v>8</v>
      </c>
      <c r="V48" s="127" t="e">
        <f t="shared" si="16"/>
        <v>#REF!</v>
      </c>
      <c r="W48" s="127">
        <f t="shared" si="22"/>
        <v>9</v>
      </c>
      <c r="X48" s="127" t="e">
        <f t="shared" si="17"/>
        <v>#REF!</v>
      </c>
      <c r="Y48" s="109" t="e">
        <f t="shared" si="18"/>
        <v>#REF!</v>
      </c>
      <c r="Z48" s="109" t="e">
        <f t="shared" si="19"/>
        <v>#REF!</v>
      </c>
      <c r="AA48" s="109" t="e">
        <f t="shared" si="20"/>
        <v>#REF!</v>
      </c>
      <c r="AB48" s="128">
        <f t="shared" si="23"/>
        <v>2005</v>
      </c>
      <c r="AC48" s="129" t="e">
        <f t="shared" si="24"/>
        <v>#REF!</v>
      </c>
    </row>
    <row r="49" spans="1:29" s="89" customFormat="1" ht="18.75" customHeight="1" x14ac:dyDescent="0.15">
      <c r="A49" s="276">
        <v>28</v>
      </c>
      <c r="B49" s="98" t="s">
        <v>865</v>
      </c>
      <c r="C49" s="98" t="s">
        <v>119</v>
      </c>
      <c r="D49" s="106"/>
      <c r="E49" s="98" t="s">
        <v>164</v>
      </c>
      <c r="F49" s="98"/>
      <c r="G49" s="98" t="s">
        <v>83</v>
      </c>
      <c r="H49" s="106">
        <v>2005</v>
      </c>
      <c r="I49" s="296"/>
      <c r="J49" s="296"/>
      <c r="K49" s="296"/>
      <c r="L49" s="296"/>
      <c r="M49" s="296"/>
      <c r="N49" s="106" t="s">
        <v>25</v>
      </c>
      <c r="O49" s="188">
        <v>131250</v>
      </c>
      <c r="P49" s="189"/>
      <c r="Q49" s="125" t="e">
        <f>#REF!</f>
        <v>#REF!</v>
      </c>
      <c r="R49" s="126" t="e">
        <f t="shared" si="13"/>
        <v>#REF!</v>
      </c>
      <c r="S49" s="126" t="e">
        <f t="shared" si="14"/>
        <v>#REF!</v>
      </c>
      <c r="T49" s="127" t="e">
        <f t="shared" si="15"/>
        <v>#REF!</v>
      </c>
      <c r="U49" s="109">
        <f t="shared" si="21"/>
        <v>8</v>
      </c>
      <c r="V49" s="127" t="e">
        <f t="shared" si="16"/>
        <v>#REF!</v>
      </c>
      <c r="W49" s="127">
        <f t="shared" si="22"/>
        <v>9</v>
      </c>
      <c r="X49" s="127" t="e">
        <f t="shared" si="17"/>
        <v>#REF!</v>
      </c>
      <c r="Y49" s="109" t="e">
        <f t="shared" si="18"/>
        <v>#REF!</v>
      </c>
      <c r="Z49" s="109" t="e">
        <f t="shared" si="19"/>
        <v>#REF!</v>
      </c>
      <c r="AA49" s="109" t="e">
        <f t="shared" si="20"/>
        <v>#REF!</v>
      </c>
      <c r="AB49" s="128">
        <f t="shared" si="23"/>
        <v>2005</v>
      </c>
      <c r="AC49" s="129" t="e">
        <f t="shared" si="24"/>
        <v>#REF!</v>
      </c>
    </row>
    <row r="50" spans="1:29" s="89" customFormat="1" ht="18.75" customHeight="1" x14ac:dyDescent="0.15">
      <c r="A50" s="276">
        <v>29</v>
      </c>
      <c r="B50" s="98" t="s">
        <v>778</v>
      </c>
      <c r="C50" s="98" t="s">
        <v>69</v>
      </c>
      <c r="D50" s="106"/>
      <c r="E50" s="98" t="s">
        <v>71</v>
      </c>
      <c r="F50" s="98"/>
      <c r="G50" s="98" t="s">
        <v>76</v>
      </c>
      <c r="H50" s="106">
        <v>2005</v>
      </c>
      <c r="I50" s="296"/>
      <c r="J50" s="296"/>
      <c r="K50" s="296"/>
      <c r="L50" s="296"/>
      <c r="M50" s="296"/>
      <c r="N50" s="106" t="s">
        <v>25</v>
      </c>
      <c r="O50" s="188">
        <v>112500</v>
      </c>
      <c r="P50" s="189"/>
      <c r="Q50" s="125" t="e">
        <f>#REF!</f>
        <v>#REF!</v>
      </c>
      <c r="R50" s="126" t="e">
        <f t="shared" si="13"/>
        <v>#REF!</v>
      </c>
      <c r="S50" s="126" t="e">
        <f t="shared" si="14"/>
        <v>#REF!</v>
      </c>
      <c r="T50" s="127" t="e">
        <f t="shared" si="15"/>
        <v>#REF!</v>
      </c>
      <c r="U50" s="109">
        <f t="shared" si="21"/>
        <v>8</v>
      </c>
      <c r="V50" s="127" t="e">
        <f t="shared" si="16"/>
        <v>#REF!</v>
      </c>
      <c r="W50" s="127">
        <f t="shared" si="22"/>
        <v>9</v>
      </c>
      <c r="X50" s="127" t="e">
        <f t="shared" si="17"/>
        <v>#REF!</v>
      </c>
      <c r="Y50" s="109" t="e">
        <f t="shared" si="18"/>
        <v>#REF!</v>
      </c>
      <c r="Z50" s="109" t="e">
        <f t="shared" si="19"/>
        <v>#REF!</v>
      </c>
      <c r="AA50" s="109" t="e">
        <f t="shared" si="20"/>
        <v>#REF!</v>
      </c>
      <c r="AB50" s="128">
        <f t="shared" si="23"/>
        <v>2005</v>
      </c>
      <c r="AC50" s="129" t="e">
        <f t="shared" si="24"/>
        <v>#REF!</v>
      </c>
    </row>
    <row r="51" spans="1:29" s="89" customFormat="1" ht="18.75" customHeight="1" x14ac:dyDescent="0.15">
      <c r="A51" s="276">
        <v>30</v>
      </c>
      <c r="B51" s="98" t="s">
        <v>865</v>
      </c>
      <c r="C51" s="98" t="s">
        <v>119</v>
      </c>
      <c r="D51" s="106"/>
      <c r="E51" s="98" t="s">
        <v>166</v>
      </c>
      <c r="F51" s="98"/>
      <c r="G51" s="98" t="s">
        <v>167</v>
      </c>
      <c r="H51" s="106">
        <v>2005</v>
      </c>
      <c r="I51" s="296"/>
      <c r="J51" s="296"/>
      <c r="K51" s="296"/>
      <c r="L51" s="296"/>
      <c r="M51" s="296"/>
      <c r="N51" s="106" t="s">
        <v>25</v>
      </c>
      <c r="O51" s="188">
        <v>131250</v>
      </c>
      <c r="P51" s="189"/>
      <c r="Q51" s="125" t="e">
        <f>#REF!</f>
        <v>#REF!</v>
      </c>
      <c r="R51" s="126" t="e">
        <f t="shared" si="13"/>
        <v>#REF!</v>
      </c>
      <c r="S51" s="126" t="e">
        <f t="shared" si="14"/>
        <v>#REF!</v>
      </c>
      <c r="T51" s="127" t="e">
        <f t="shared" si="15"/>
        <v>#REF!</v>
      </c>
      <c r="U51" s="109">
        <f t="shared" si="21"/>
        <v>8</v>
      </c>
      <c r="V51" s="127" t="e">
        <f t="shared" si="16"/>
        <v>#REF!</v>
      </c>
      <c r="W51" s="127">
        <f t="shared" si="22"/>
        <v>9</v>
      </c>
      <c r="X51" s="127" t="e">
        <f t="shared" si="17"/>
        <v>#REF!</v>
      </c>
      <c r="Y51" s="109" t="e">
        <f t="shared" si="18"/>
        <v>#REF!</v>
      </c>
      <c r="Z51" s="109" t="e">
        <f t="shared" si="19"/>
        <v>#REF!</v>
      </c>
      <c r="AA51" s="109" t="e">
        <f t="shared" si="20"/>
        <v>#REF!</v>
      </c>
      <c r="AB51" s="128">
        <f t="shared" si="23"/>
        <v>2005</v>
      </c>
      <c r="AC51" s="129" t="e">
        <f t="shared" si="24"/>
        <v>#REF!</v>
      </c>
    </row>
    <row r="52" spans="1:29" s="89" customFormat="1" ht="18.75" customHeight="1" x14ac:dyDescent="0.15">
      <c r="A52" s="276">
        <v>31</v>
      </c>
      <c r="B52" s="98" t="s">
        <v>785</v>
      </c>
      <c r="C52" s="98" t="s">
        <v>95</v>
      </c>
      <c r="D52" s="106"/>
      <c r="E52" s="98" t="s">
        <v>168</v>
      </c>
      <c r="F52" s="98"/>
      <c r="G52" s="98" t="s">
        <v>103</v>
      </c>
      <c r="H52" s="106">
        <v>2005</v>
      </c>
      <c r="I52" s="296"/>
      <c r="J52" s="296"/>
      <c r="K52" s="296"/>
      <c r="L52" s="296"/>
      <c r="M52" s="296"/>
      <c r="N52" s="106" t="s">
        <v>25</v>
      </c>
      <c r="O52" s="188">
        <v>480000</v>
      </c>
      <c r="P52" s="189"/>
      <c r="Q52" s="125" t="e">
        <f>#REF!</f>
        <v>#REF!</v>
      </c>
      <c r="R52" s="126" t="e">
        <f t="shared" si="13"/>
        <v>#REF!</v>
      </c>
      <c r="S52" s="126" t="e">
        <f t="shared" si="14"/>
        <v>#REF!</v>
      </c>
      <c r="T52" s="127" t="e">
        <f t="shared" si="15"/>
        <v>#REF!</v>
      </c>
      <c r="U52" s="109">
        <f t="shared" si="21"/>
        <v>8</v>
      </c>
      <c r="V52" s="127" t="e">
        <f t="shared" si="16"/>
        <v>#REF!</v>
      </c>
      <c r="W52" s="127">
        <f t="shared" si="22"/>
        <v>9</v>
      </c>
      <c r="X52" s="127" t="e">
        <f t="shared" si="17"/>
        <v>#REF!</v>
      </c>
      <c r="Y52" s="109" t="e">
        <f t="shared" si="18"/>
        <v>#REF!</v>
      </c>
      <c r="Z52" s="109" t="e">
        <f t="shared" si="19"/>
        <v>#REF!</v>
      </c>
      <c r="AA52" s="109" t="e">
        <f t="shared" si="20"/>
        <v>#REF!</v>
      </c>
      <c r="AB52" s="128">
        <f t="shared" si="23"/>
        <v>2005</v>
      </c>
      <c r="AC52" s="129" t="e">
        <f t="shared" si="24"/>
        <v>#REF!</v>
      </c>
    </row>
    <row r="53" spans="1:29" s="89" customFormat="1" ht="18.75" customHeight="1" x14ac:dyDescent="0.15">
      <c r="A53" s="276">
        <v>32</v>
      </c>
      <c r="B53" s="98" t="s">
        <v>785</v>
      </c>
      <c r="C53" s="98" t="s">
        <v>95</v>
      </c>
      <c r="D53" s="106"/>
      <c r="E53" s="98" t="s">
        <v>137</v>
      </c>
      <c r="F53" s="98"/>
      <c r="G53" s="98" t="s">
        <v>130</v>
      </c>
      <c r="H53" s="106">
        <v>2005</v>
      </c>
      <c r="I53" s="296"/>
      <c r="J53" s="296"/>
      <c r="K53" s="296"/>
      <c r="L53" s="296"/>
      <c r="M53" s="296"/>
      <c r="N53" s="106" t="s">
        <v>25</v>
      </c>
      <c r="O53" s="188">
        <v>350000</v>
      </c>
      <c r="P53" s="189"/>
      <c r="Q53" s="125" t="e">
        <f>#REF!</f>
        <v>#REF!</v>
      </c>
      <c r="R53" s="126" t="e">
        <f t="shared" si="13"/>
        <v>#REF!</v>
      </c>
      <c r="S53" s="126" t="e">
        <f t="shared" si="14"/>
        <v>#REF!</v>
      </c>
      <c r="T53" s="127" t="e">
        <f t="shared" si="15"/>
        <v>#REF!</v>
      </c>
      <c r="U53" s="109">
        <f t="shared" si="21"/>
        <v>8</v>
      </c>
      <c r="V53" s="127" t="e">
        <f t="shared" si="16"/>
        <v>#REF!</v>
      </c>
      <c r="W53" s="127">
        <f t="shared" si="22"/>
        <v>9</v>
      </c>
      <c r="X53" s="127" t="e">
        <f t="shared" si="17"/>
        <v>#REF!</v>
      </c>
      <c r="Y53" s="109" t="e">
        <f t="shared" si="18"/>
        <v>#REF!</v>
      </c>
      <c r="Z53" s="109" t="e">
        <f t="shared" si="19"/>
        <v>#REF!</v>
      </c>
      <c r="AA53" s="109" t="e">
        <f t="shared" si="20"/>
        <v>#REF!</v>
      </c>
      <c r="AB53" s="128">
        <f t="shared" si="23"/>
        <v>2005</v>
      </c>
      <c r="AC53" s="129" t="e">
        <f t="shared" si="24"/>
        <v>#REF!</v>
      </c>
    </row>
    <row r="54" spans="1:29" s="89" customFormat="1" ht="18.75" customHeight="1" x14ac:dyDescent="0.15">
      <c r="A54" s="276">
        <v>33</v>
      </c>
      <c r="B54" s="98" t="s">
        <v>785</v>
      </c>
      <c r="C54" s="98" t="s">
        <v>95</v>
      </c>
      <c r="D54" s="106"/>
      <c r="E54" s="98" t="s">
        <v>169</v>
      </c>
      <c r="F54" s="98"/>
      <c r="G54" s="98" t="s">
        <v>76</v>
      </c>
      <c r="H54" s="106">
        <v>2005</v>
      </c>
      <c r="I54" s="296"/>
      <c r="J54" s="296"/>
      <c r="K54" s="296"/>
      <c r="L54" s="296"/>
      <c r="M54" s="296"/>
      <c r="N54" s="106" t="s">
        <v>25</v>
      </c>
      <c r="O54" s="188">
        <v>280000</v>
      </c>
      <c r="P54" s="189"/>
      <c r="Q54" s="125" t="e">
        <f>#REF!</f>
        <v>#REF!</v>
      </c>
      <c r="R54" s="126" t="e">
        <f t="shared" si="13"/>
        <v>#REF!</v>
      </c>
      <c r="S54" s="126" t="e">
        <f t="shared" si="14"/>
        <v>#REF!</v>
      </c>
      <c r="T54" s="127" t="e">
        <f t="shared" si="15"/>
        <v>#REF!</v>
      </c>
      <c r="U54" s="109">
        <f t="shared" si="21"/>
        <v>8</v>
      </c>
      <c r="V54" s="127" t="e">
        <f t="shared" si="16"/>
        <v>#REF!</v>
      </c>
      <c r="W54" s="127">
        <f t="shared" si="22"/>
        <v>9</v>
      </c>
      <c r="X54" s="127" t="e">
        <f t="shared" si="17"/>
        <v>#REF!</v>
      </c>
      <c r="Y54" s="109" t="e">
        <f t="shared" si="18"/>
        <v>#REF!</v>
      </c>
      <c r="Z54" s="109" t="e">
        <f t="shared" si="19"/>
        <v>#REF!</v>
      </c>
      <c r="AA54" s="109" t="e">
        <f t="shared" si="20"/>
        <v>#REF!</v>
      </c>
      <c r="AB54" s="128">
        <f t="shared" si="23"/>
        <v>2005</v>
      </c>
      <c r="AC54" s="129" t="e">
        <f t="shared" si="24"/>
        <v>#REF!</v>
      </c>
    </row>
    <row r="55" spans="1:29" s="89" customFormat="1" ht="18.75" customHeight="1" x14ac:dyDescent="0.15">
      <c r="A55" s="276">
        <v>34</v>
      </c>
      <c r="B55" s="98" t="s">
        <v>785</v>
      </c>
      <c r="C55" s="98" t="s">
        <v>95</v>
      </c>
      <c r="D55" s="106"/>
      <c r="E55" s="98" t="s">
        <v>89</v>
      </c>
      <c r="F55" s="98"/>
      <c r="G55" s="98" t="s">
        <v>178</v>
      </c>
      <c r="H55" s="106">
        <v>2005</v>
      </c>
      <c r="I55" s="296"/>
      <c r="J55" s="296"/>
      <c r="K55" s="296"/>
      <c r="L55" s="296"/>
      <c r="M55" s="296"/>
      <c r="N55" s="106" t="s">
        <v>25</v>
      </c>
      <c r="O55" s="188">
        <v>360000</v>
      </c>
      <c r="P55" s="189"/>
      <c r="Q55" s="125" t="e">
        <f>#REF!</f>
        <v>#REF!</v>
      </c>
      <c r="R55" s="126" t="e">
        <f t="shared" si="13"/>
        <v>#REF!</v>
      </c>
      <c r="S55" s="126" t="e">
        <f t="shared" si="14"/>
        <v>#REF!</v>
      </c>
      <c r="T55" s="127" t="e">
        <f t="shared" si="15"/>
        <v>#REF!</v>
      </c>
      <c r="U55" s="109">
        <f t="shared" si="21"/>
        <v>8</v>
      </c>
      <c r="V55" s="127" t="e">
        <f t="shared" si="16"/>
        <v>#REF!</v>
      </c>
      <c r="W55" s="127">
        <f t="shared" si="22"/>
        <v>9</v>
      </c>
      <c r="X55" s="127" t="e">
        <f t="shared" si="17"/>
        <v>#REF!</v>
      </c>
      <c r="Y55" s="109" t="e">
        <f t="shared" si="18"/>
        <v>#REF!</v>
      </c>
      <c r="Z55" s="109" t="e">
        <f t="shared" si="19"/>
        <v>#REF!</v>
      </c>
      <c r="AA55" s="109" t="e">
        <f t="shared" si="20"/>
        <v>#REF!</v>
      </c>
      <c r="AB55" s="128">
        <f t="shared" si="23"/>
        <v>2005</v>
      </c>
      <c r="AC55" s="129" t="e">
        <f t="shared" si="24"/>
        <v>#REF!</v>
      </c>
    </row>
    <row r="56" spans="1:29" s="89" customFormat="1" ht="18.75" customHeight="1" x14ac:dyDescent="0.15">
      <c r="A56" s="276">
        <v>35</v>
      </c>
      <c r="B56" s="98" t="s">
        <v>796</v>
      </c>
      <c r="C56" s="98" t="s">
        <v>109</v>
      </c>
      <c r="D56" s="106"/>
      <c r="E56" s="98" t="s">
        <v>111</v>
      </c>
      <c r="F56" s="98"/>
      <c r="G56" s="98"/>
      <c r="H56" s="106">
        <v>2006</v>
      </c>
      <c r="I56" s="296"/>
      <c r="J56" s="296"/>
      <c r="K56" s="296"/>
      <c r="L56" s="296"/>
      <c r="M56" s="296"/>
      <c r="N56" s="106" t="s">
        <v>25</v>
      </c>
      <c r="O56" s="188">
        <v>277500</v>
      </c>
      <c r="P56" s="189"/>
      <c r="Q56" s="125" t="e">
        <f>#REF!</f>
        <v>#REF!</v>
      </c>
      <c r="R56" s="126" t="e">
        <f t="shared" si="13"/>
        <v>#REF!</v>
      </c>
      <c r="S56" s="126" t="e">
        <f t="shared" si="14"/>
        <v>#REF!</v>
      </c>
      <c r="T56" s="127" t="e">
        <f t="shared" si="15"/>
        <v>#REF!</v>
      </c>
      <c r="U56" s="109">
        <f t="shared" si="21"/>
        <v>7</v>
      </c>
      <c r="V56" s="127" t="e">
        <f t="shared" si="16"/>
        <v>#REF!</v>
      </c>
      <c r="W56" s="127">
        <f t="shared" si="22"/>
        <v>8</v>
      </c>
      <c r="X56" s="127" t="e">
        <f t="shared" si="17"/>
        <v>#REF!</v>
      </c>
      <c r="Y56" s="109" t="e">
        <f t="shared" si="18"/>
        <v>#REF!</v>
      </c>
      <c r="Z56" s="109" t="e">
        <f t="shared" si="19"/>
        <v>#REF!</v>
      </c>
      <c r="AA56" s="109" t="e">
        <f t="shared" si="20"/>
        <v>#REF!</v>
      </c>
      <c r="AB56" s="128">
        <f t="shared" si="23"/>
        <v>2006</v>
      </c>
      <c r="AC56" s="129" t="e">
        <f t="shared" si="24"/>
        <v>#REF!</v>
      </c>
    </row>
    <row r="57" spans="1:29" s="89" customFormat="1" ht="18.75" customHeight="1" x14ac:dyDescent="0.15">
      <c r="A57" s="276">
        <v>36</v>
      </c>
      <c r="B57" s="98" t="s">
        <v>865</v>
      </c>
      <c r="C57" s="98" t="s">
        <v>131</v>
      </c>
      <c r="D57" s="106"/>
      <c r="E57" s="98" t="s">
        <v>121</v>
      </c>
      <c r="F57" s="98"/>
      <c r="G57" s="98"/>
      <c r="H57" s="106">
        <v>2006</v>
      </c>
      <c r="I57" s="296"/>
      <c r="J57" s="296"/>
      <c r="K57" s="296"/>
      <c r="L57" s="296"/>
      <c r="M57" s="296"/>
      <c r="N57" s="106" t="s">
        <v>25</v>
      </c>
      <c r="O57" s="188">
        <v>93750</v>
      </c>
      <c r="P57" s="189"/>
      <c r="Q57" s="125" t="e">
        <f>#REF!</f>
        <v>#REF!</v>
      </c>
      <c r="R57" s="126" t="e">
        <f t="shared" si="13"/>
        <v>#REF!</v>
      </c>
      <c r="S57" s="126" t="e">
        <f t="shared" si="14"/>
        <v>#REF!</v>
      </c>
      <c r="T57" s="127" t="e">
        <f t="shared" si="15"/>
        <v>#REF!</v>
      </c>
      <c r="U57" s="109">
        <f t="shared" si="21"/>
        <v>7</v>
      </c>
      <c r="V57" s="127" t="e">
        <f t="shared" si="16"/>
        <v>#REF!</v>
      </c>
      <c r="W57" s="127">
        <f t="shared" si="22"/>
        <v>8</v>
      </c>
      <c r="X57" s="127" t="e">
        <f t="shared" si="17"/>
        <v>#REF!</v>
      </c>
      <c r="Y57" s="109" t="e">
        <f t="shared" si="18"/>
        <v>#REF!</v>
      </c>
      <c r="Z57" s="109" t="e">
        <f t="shared" si="19"/>
        <v>#REF!</v>
      </c>
      <c r="AA57" s="109" t="e">
        <f t="shared" si="20"/>
        <v>#REF!</v>
      </c>
      <c r="AB57" s="128">
        <f t="shared" si="23"/>
        <v>2006</v>
      </c>
      <c r="AC57" s="129" t="e">
        <f t="shared" si="24"/>
        <v>#REF!</v>
      </c>
    </row>
    <row r="58" spans="1:29" s="89" customFormat="1" ht="18.75" customHeight="1" x14ac:dyDescent="0.15">
      <c r="A58" s="276">
        <v>37</v>
      </c>
      <c r="B58" s="98" t="s">
        <v>787</v>
      </c>
      <c r="C58" s="98" t="s">
        <v>107</v>
      </c>
      <c r="D58" s="106"/>
      <c r="E58" s="98" t="s">
        <v>156</v>
      </c>
      <c r="F58" s="98"/>
      <c r="G58" s="98"/>
      <c r="H58" s="106">
        <v>2006</v>
      </c>
      <c r="I58" s="296"/>
      <c r="J58" s="296"/>
      <c r="K58" s="296"/>
      <c r="L58" s="296"/>
      <c r="M58" s="296"/>
      <c r="N58" s="106" t="s">
        <v>25</v>
      </c>
      <c r="O58" s="188">
        <v>150000</v>
      </c>
      <c r="P58" s="189"/>
      <c r="Q58" s="125" t="e">
        <f>#REF!</f>
        <v>#REF!</v>
      </c>
      <c r="R58" s="126" t="e">
        <f t="shared" si="13"/>
        <v>#REF!</v>
      </c>
      <c r="S58" s="126" t="e">
        <f t="shared" si="14"/>
        <v>#REF!</v>
      </c>
      <c r="T58" s="127" t="e">
        <f t="shared" si="15"/>
        <v>#REF!</v>
      </c>
      <c r="U58" s="109">
        <f t="shared" si="21"/>
        <v>7</v>
      </c>
      <c r="V58" s="127" t="e">
        <f t="shared" si="16"/>
        <v>#REF!</v>
      </c>
      <c r="W58" s="127">
        <f t="shared" si="22"/>
        <v>8</v>
      </c>
      <c r="X58" s="127" t="e">
        <f t="shared" si="17"/>
        <v>#REF!</v>
      </c>
      <c r="Y58" s="109" t="e">
        <f t="shared" si="18"/>
        <v>#REF!</v>
      </c>
      <c r="Z58" s="109" t="e">
        <f t="shared" si="19"/>
        <v>#REF!</v>
      </c>
      <c r="AA58" s="109" t="e">
        <f t="shared" si="20"/>
        <v>#REF!</v>
      </c>
      <c r="AB58" s="128">
        <f t="shared" si="23"/>
        <v>2006</v>
      </c>
      <c r="AC58" s="129" t="e">
        <f t="shared" si="24"/>
        <v>#REF!</v>
      </c>
    </row>
    <row r="59" spans="1:29" s="89" customFormat="1" ht="18.75" customHeight="1" x14ac:dyDescent="0.15">
      <c r="A59" s="276">
        <v>38</v>
      </c>
      <c r="B59" s="98" t="s">
        <v>778</v>
      </c>
      <c r="C59" s="98" t="s">
        <v>135</v>
      </c>
      <c r="D59" s="106"/>
      <c r="E59" s="98" t="s">
        <v>89</v>
      </c>
      <c r="F59" s="98"/>
      <c r="G59" s="98" t="s">
        <v>106</v>
      </c>
      <c r="H59" s="106">
        <v>2006</v>
      </c>
      <c r="I59" s="296"/>
      <c r="J59" s="296"/>
      <c r="K59" s="296"/>
      <c r="L59" s="296"/>
      <c r="M59" s="296"/>
      <c r="N59" s="106" t="s">
        <v>25</v>
      </c>
      <c r="O59" s="188">
        <v>195000</v>
      </c>
      <c r="P59" s="189"/>
      <c r="Q59" s="125" t="e">
        <f>#REF!</f>
        <v>#REF!</v>
      </c>
      <c r="R59" s="126" t="e">
        <f t="shared" si="13"/>
        <v>#REF!</v>
      </c>
      <c r="S59" s="126" t="e">
        <f t="shared" si="14"/>
        <v>#REF!</v>
      </c>
      <c r="T59" s="127" t="e">
        <f t="shared" si="15"/>
        <v>#REF!</v>
      </c>
      <c r="U59" s="109">
        <f t="shared" si="21"/>
        <v>7</v>
      </c>
      <c r="V59" s="127" t="e">
        <f t="shared" si="16"/>
        <v>#REF!</v>
      </c>
      <c r="W59" s="127">
        <f t="shared" si="22"/>
        <v>8</v>
      </c>
      <c r="X59" s="127" t="e">
        <f t="shared" si="17"/>
        <v>#REF!</v>
      </c>
      <c r="Y59" s="109" t="e">
        <f t="shared" si="18"/>
        <v>#REF!</v>
      </c>
      <c r="Z59" s="109" t="e">
        <f t="shared" si="19"/>
        <v>#REF!</v>
      </c>
      <c r="AA59" s="109" t="e">
        <f t="shared" si="20"/>
        <v>#REF!</v>
      </c>
      <c r="AB59" s="128">
        <f t="shared" si="23"/>
        <v>2006</v>
      </c>
      <c r="AC59" s="129" t="e">
        <f t="shared" si="24"/>
        <v>#REF!</v>
      </c>
    </row>
    <row r="60" spans="1:29" s="89" customFormat="1" ht="18.75" customHeight="1" x14ac:dyDescent="0.15">
      <c r="A60" s="276">
        <v>39</v>
      </c>
      <c r="B60" s="98" t="s">
        <v>785</v>
      </c>
      <c r="C60" s="98" t="s">
        <v>141</v>
      </c>
      <c r="D60" s="106"/>
      <c r="E60" s="98" t="s">
        <v>89</v>
      </c>
      <c r="F60" s="98"/>
      <c r="G60" s="98" t="s">
        <v>103</v>
      </c>
      <c r="H60" s="106">
        <v>2006</v>
      </c>
      <c r="I60" s="296"/>
      <c r="J60" s="296"/>
      <c r="K60" s="296"/>
      <c r="L60" s="296"/>
      <c r="M60" s="296"/>
      <c r="N60" s="106" t="s">
        <v>25</v>
      </c>
      <c r="O60" s="188">
        <v>487500</v>
      </c>
      <c r="P60" s="189"/>
      <c r="Q60" s="125" t="e">
        <f>#REF!</f>
        <v>#REF!</v>
      </c>
      <c r="R60" s="126" t="e">
        <f t="shared" si="13"/>
        <v>#REF!</v>
      </c>
      <c r="S60" s="126" t="e">
        <f t="shared" si="14"/>
        <v>#REF!</v>
      </c>
      <c r="T60" s="127" t="e">
        <f t="shared" si="15"/>
        <v>#REF!</v>
      </c>
      <c r="U60" s="109">
        <f t="shared" si="21"/>
        <v>7</v>
      </c>
      <c r="V60" s="127" t="e">
        <f t="shared" si="16"/>
        <v>#REF!</v>
      </c>
      <c r="W60" s="127">
        <f t="shared" si="22"/>
        <v>8</v>
      </c>
      <c r="X60" s="127" t="e">
        <f t="shared" si="17"/>
        <v>#REF!</v>
      </c>
      <c r="Y60" s="109" t="e">
        <f t="shared" si="18"/>
        <v>#REF!</v>
      </c>
      <c r="Z60" s="109" t="e">
        <f t="shared" si="19"/>
        <v>#REF!</v>
      </c>
      <c r="AA60" s="109" t="e">
        <f t="shared" si="20"/>
        <v>#REF!</v>
      </c>
      <c r="AB60" s="128">
        <f t="shared" si="23"/>
        <v>2006</v>
      </c>
      <c r="AC60" s="129" t="e">
        <f t="shared" si="24"/>
        <v>#REF!</v>
      </c>
    </row>
    <row r="61" spans="1:29" s="89" customFormat="1" ht="18.75" customHeight="1" x14ac:dyDescent="0.15">
      <c r="A61" s="276">
        <v>40</v>
      </c>
      <c r="B61" s="98" t="s">
        <v>787</v>
      </c>
      <c r="C61" s="98" t="s">
        <v>107</v>
      </c>
      <c r="D61" s="106"/>
      <c r="E61" s="98" t="s">
        <v>156</v>
      </c>
      <c r="F61" s="98"/>
      <c r="G61" s="98" t="s">
        <v>127</v>
      </c>
      <c r="H61" s="106">
        <v>2006</v>
      </c>
      <c r="I61" s="296"/>
      <c r="J61" s="296"/>
      <c r="K61" s="296"/>
      <c r="L61" s="296"/>
      <c r="M61" s="296"/>
      <c r="N61" s="106" t="s">
        <v>25</v>
      </c>
      <c r="O61" s="188">
        <v>487500</v>
      </c>
      <c r="P61" s="189"/>
      <c r="Q61" s="125" t="e">
        <f>#REF!</f>
        <v>#REF!</v>
      </c>
      <c r="R61" s="126" t="e">
        <f t="shared" ref="R61:R68" si="25">VLOOKUP(Q61,kelompok,2,0)</f>
        <v>#REF!</v>
      </c>
      <c r="S61" s="126" t="e">
        <f t="shared" ref="S61:S68" si="26">VLOOKUP(Q61,MASAMANFAAT,4,0)</f>
        <v>#REF!</v>
      </c>
      <c r="T61" s="127" t="e">
        <f t="shared" ref="T61:T68" si="27">(O61-10)/S61</f>
        <v>#REF!</v>
      </c>
      <c r="U61" s="109">
        <f t="shared" si="21"/>
        <v>7</v>
      </c>
      <c r="V61" s="127" t="e">
        <f t="shared" ref="V61:V68" si="28">IF(U61&gt;S61,O61-10,T61*U61)</f>
        <v>#REF!</v>
      </c>
      <c r="W61" s="127">
        <f t="shared" si="22"/>
        <v>8</v>
      </c>
      <c r="X61" s="127" t="e">
        <f t="shared" ref="X61:X68" si="29">IF(O61-10=V61,0,T61)</f>
        <v>#REF!</v>
      </c>
      <c r="Y61" s="109" t="e">
        <f t="shared" ref="Y61:Y68" si="30">IF(O61-10=V61+X61,0,T61)</f>
        <v>#REF!</v>
      </c>
      <c r="Z61" s="109" t="e">
        <f t="shared" ref="Z61:Z68" si="31">IF(O61-10=V61+X61,0,T61)</f>
        <v>#REF!</v>
      </c>
      <c r="AA61" s="109" t="e">
        <f t="shared" si="20"/>
        <v>#REF!</v>
      </c>
      <c r="AB61" s="128">
        <f t="shared" si="23"/>
        <v>2006</v>
      </c>
      <c r="AC61" s="129" t="e">
        <f t="shared" si="24"/>
        <v>#REF!</v>
      </c>
    </row>
    <row r="62" spans="1:29" s="89" customFormat="1" ht="18.75" customHeight="1" x14ac:dyDescent="0.15">
      <c r="A62" s="276">
        <v>41</v>
      </c>
      <c r="B62" s="98" t="s">
        <v>785</v>
      </c>
      <c r="C62" s="98" t="s">
        <v>95</v>
      </c>
      <c r="D62" s="106"/>
      <c r="E62" s="98" t="s">
        <v>97</v>
      </c>
      <c r="F62" s="98"/>
      <c r="G62" s="98" t="s">
        <v>76</v>
      </c>
      <c r="H62" s="106">
        <v>2006</v>
      </c>
      <c r="I62" s="296"/>
      <c r="J62" s="296"/>
      <c r="K62" s="296"/>
      <c r="L62" s="296"/>
      <c r="M62" s="296"/>
      <c r="N62" s="106" t="s">
        <v>25</v>
      </c>
      <c r="O62" s="188">
        <v>420000</v>
      </c>
      <c r="P62" s="189"/>
      <c r="Q62" s="125" t="e">
        <f>#REF!</f>
        <v>#REF!</v>
      </c>
      <c r="R62" s="126" t="e">
        <f t="shared" si="25"/>
        <v>#REF!</v>
      </c>
      <c r="S62" s="126" t="e">
        <f t="shared" si="26"/>
        <v>#REF!</v>
      </c>
      <c r="T62" s="127" t="e">
        <f t="shared" si="27"/>
        <v>#REF!</v>
      </c>
      <c r="U62" s="109">
        <f t="shared" si="21"/>
        <v>7</v>
      </c>
      <c r="V62" s="127" t="e">
        <f t="shared" si="28"/>
        <v>#REF!</v>
      </c>
      <c r="W62" s="127">
        <f t="shared" si="22"/>
        <v>8</v>
      </c>
      <c r="X62" s="127" t="e">
        <f t="shared" si="29"/>
        <v>#REF!</v>
      </c>
      <c r="Y62" s="109" t="e">
        <f t="shared" si="30"/>
        <v>#REF!</v>
      </c>
      <c r="Z62" s="109" t="e">
        <f t="shared" si="31"/>
        <v>#REF!</v>
      </c>
      <c r="AA62" s="109" t="e">
        <f t="shared" si="20"/>
        <v>#REF!</v>
      </c>
      <c r="AB62" s="128">
        <f t="shared" si="23"/>
        <v>2006</v>
      </c>
      <c r="AC62" s="129" t="e">
        <f t="shared" si="24"/>
        <v>#REF!</v>
      </c>
    </row>
    <row r="63" spans="1:29" s="89" customFormat="1" ht="18.75" customHeight="1" x14ac:dyDescent="0.15">
      <c r="A63" s="276">
        <v>42</v>
      </c>
      <c r="B63" s="98" t="s">
        <v>778</v>
      </c>
      <c r="C63" s="98" t="s">
        <v>69</v>
      </c>
      <c r="D63" s="106"/>
      <c r="E63" s="98" t="s">
        <v>71</v>
      </c>
      <c r="F63" s="98"/>
      <c r="G63" s="98" t="s">
        <v>180</v>
      </c>
      <c r="H63" s="106">
        <v>2006</v>
      </c>
      <c r="I63" s="296"/>
      <c r="J63" s="296"/>
      <c r="K63" s="296"/>
      <c r="L63" s="296"/>
      <c r="M63" s="296"/>
      <c r="N63" s="106" t="s">
        <v>25</v>
      </c>
      <c r="O63" s="188">
        <v>112500</v>
      </c>
      <c r="P63" s="189"/>
      <c r="Q63" s="125" t="e">
        <f>#REF!</f>
        <v>#REF!</v>
      </c>
      <c r="R63" s="126" t="e">
        <f t="shared" si="25"/>
        <v>#REF!</v>
      </c>
      <c r="S63" s="126" t="e">
        <f t="shared" si="26"/>
        <v>#REF!</v>
      </c>
      <c r="T63" s="127" t="e">
        <f t="shared" si="27"/>
        <v>#REF!</v>
      </c>
      <c r="U63" s="109">
        <f t="shared" si="21"/>
        <v>7</v>
      </c>
      <c r="V63" s="127" t="e">
        <f t="shared" si="28"/>
        <v>#REF!</v>
      </c>
      <c r="W63" s="127">
        <f t="shared" si="22"/>
        <v>8</v>
      </c>
      <c r="X63" s="127" t="e">
        <f t="shared" si="29"/>
        <v>#REF!</v>
      </c>
      <c r="Y63" s="109" t="e">
        <f t="shared" si="30"/>
        <v>#REF!</v>
      </c>
      <c r="Z63" s="109" t="e">
        <f t="shared" si="31"/>
        <v>#REF!</v>
      </c>
      <c r="AA63" s="109" t="e">
        <f t="shared" si="20"/>
        <v>#REF!</v>
      </c>
      <c r="AB63" s="128">
        <f t="shared" si="23"/>
        <v>2006</v>
      </c>
      <c r="AC63" s="129" t="e">
        <f t="shared" si="24"/>
        <v>#REF!</v>
      </c>
    </row>
    <row r="64" spans="1:29" s="89" customFormat="1" ht="18.75" customHeight="1" x14ac:dyDescent="0.15">
      <c r="A64" s="276">
        <v>43</v>
      </c>
      <c r="B64" s="98" t="s">
        <v>796</v>
      </c>
      <c r="C64" s="98" t="s">
        <v>109</v>
      </c>
      <c r="D64" s="106"/>
      <c r="E64" s="98" t="s">
        <v>111</v>
      </c>
      <c r="F64" s="98"/>
      <c r="G64" s="98" t="s">
        <v>83</v>
      </c>
      <c r="H64" s="106">
        <v>2006</v>
      </c>
      <c r="I64" s="296"/>
      <c r="J64" s="296"/>
      <c r="K64" s="296"/>
      <c r="L64" s="296"/>
      <c r="M64" s="296"/>
      <c r="N64" s="106" t="s">
        <v>25</v>
      </c>
      <c r="O64" s="188">
        <v>262500</v>
      </c>
      <c r="P64" s="189"/>
      <c r="Q64" s="125" t="e">
        <f>#REF!</f>
        <v>#REF!</v>
      </c>
      <c r="R64" s="126" t="e">
        <f t="shared" si="25"/>
        <v>#REF!</v>
      </c>
      <c r="S64" s="126" t="e">
        <f t="shared" si="26"/>
        <v>#REF!</v>
      </c>
      <c r="T64" s="127" t="e">
        <f t="shared" si="27"/>
        <v>#REF!</v>
      </c>
      <c r="U64" s="109">
        <f t="shared" si="21"/>
        <v>7</v>
      </c>
      <c r="V64" s="127" t="e">
        <f t="shared" si="28"/>
        <v>#REF!</v>
      </c>
      <c r="W64" s="127">
        <f t="shared" si="22"/>
        <v>8</v>
      </c>
      <c r="X64" s="127" t="e">
        <f t="shared" si="29"/>
        <v>#REF!</v>
      </c>
      <c r="Y64" s="109" t="e">
        <f t="shared" si="30"/>
        <v>#REF!</v>
      </c>
      <c r="Z64" s="109" t="e">
        <f t="shared" si="31"/>
        <v>#REF!</v>
      </c>
      <c r="AA64" s="109" t="e">
        <f t="shared" ref="AA64:AA68" si="32">IF(O64-10=V64+X64+Y64+Z64,0,T64)</f>
        <v>#REF!</v>
      </c>
      <c r="AB64" s="128">
        <f t="shared" si="23"/>
        <v>2006</v>
      </c>
      <c r="AC64" s="129" t="e">
        <f t="shared" si="24"/>
        <v>#REF!</v>
      </c>
    </row>
    <row r="65" spans="1:30" s="89" customFormat="1" ht="18.75" customHeight="1" thickBot="1" x14ac:dyDescent="0.2">
      <c r="A65" s="276">
        <v>44</v>
      </c>
      <c r="B65" s="169" t="s">
        <v>778</v>
      </c>
      <c r="C65" s="169" t="s">
        <v>69</v>
      </c>
      <c r="D65" s="171"/>
      <c r="E65" s="169" t="s">
        <v>89</v>
      </c>
      <c r="F65" s="169"/>
      <c r="G65" s="169" t="s">
        <v>76</v>
      </c>
      <c r="H65" s="171">
        <v>2006</v>
      </c>
      <c r="I65" s="191"/>
      <c r="J65" s="191"/>
      <c r="K65" s="191"/>
      <c r="L65" s="191"/>
      <c r="M65" s="191"/>
      <c r="N65" s="171" t="s">
        <v>25</v>
      </c>
      <c r="O65" s="202">
        <v>450000</v>
      </c>
      <c r="P65" s="203"/>
      <c r="Q65" s="125" t="e">
        <f>#REF!</f>
        <v>#REF!</v>
      </c>
      <c r="R65" s="126" t="e">
        <f t="shared" si="25"/>
        <v>#REF!</v>
      </c>
      <c r="S65" s="126" t="e">
        <f t="shared" si="26"/>
        <v>#REF!</v>
      </c>
      <c r="T65" s="127" t="e">
        <f t="shared" si="27"/>
        <v>#REF!</v>
      </c>
      <c r="U65" s="109">
        <f t="shared" si="21"/>
        <v>7</v>
      </c>
      <c r="V65" s="127" t="e">
        <f t="shared" si="28"/>
        <v>#REF!</v>
      </c>
      <c r="W65" s="127">
        <f t="shared" si="22"/>
        <v>8</v>
      </c>
      <c r="X65" s="127" t="e">
        <f t="shared" si="29"/>
        <v>#REF!</v>
      </c>
      <c r="Y65" s="109" t="e">
        <f t="shared" si="30"/>
        <v>#REF!</v>
      </c>
      <c r="Z65" s="109" t="e">
        <f t="shared" si="31"/>
        <v>#REF!</v>
      </c>
      <c r="AA65" s="109" t="e">
        <f t="shared" si="32"/>
        <v>#REF!</v>
      </c>
      <c r="AB65" s="128">
        <f t="shared" si="23"/>
        <v>2006</v>
      </c>
      <c r="AC65" s="129" t="e">
        <f t="shared" si="24"/>
        <v>#REF!</v>
      </c>
    </row>
    <row r="66" spans="1:30" s="89" customFormat="1" ht="18.75" customHeight="1" x14ac:dyDescent="0.15">
      <c r="A66" s="276">
        <v>45</v>
      </c>
      <c r="B66" s="98" t="s">
        <v>787</v>
      </c>
      <c r="C66" s="98" t="s">
        <v>107</v>
      </c>
      <c r="D66" s="106"/>
      <c r="E66" s="98" t="s">
        <v>191</v>
      </c>
      <c r="F66" s="98"/>
      <c r="G66" s="98" t="s">
        <v>76</v>
      </c>
      <c r="H66" s="106">
        <v>2006</v>
      </c>
      <c r="I66" s="296"/>
      <c r="J66" s="296"/>
      <c r="K66" s="296"/>
      <c r="L66" s="296"/>
      <c r="M66" s="296"/>
      <c r="N66" s="106" t="s">
        <v>25</v>
      </c>
      <c r="O66" s="188">
        <v>160000</v>
      </c>
      <c r="P66" s="189"/>
      <c r="Q66" s="125" t="e">
        <f>#REF!</f>
        <v>#REF!</v>
      </c>
      <c r="R66" s="126" t="e">
        <f t="shared" si="25"/>
        <v>#REF!</v>
      </c>
      <c r="S66" s="126" t="e">
        <f t="shared" si="26"/>
        <v>#REF!</v>
      </c>
      <c r="T66" s="127" t="e">
        <f t="shared" si="27"/>
        <v>#REF!</v>
      </c>
      <c r="U66" s="109">
        <f t="shared" ref="U66:U68" si="33">2013-AB66</f>
        <v>7</v>
      </c>
      <c r="V66" s="127" t="e">
        <f t="shared" si="28"/>
        <v>#REF!</v>
      </c>
      <c r="W66" s="127">
        <f t="shared" ref="W66:W68" si="34">2014-AB66</f>
        <v>8</v>
      </c>
      <c r="X66" s="127" t="e">
        <f t="shared" si="29"/>
        <v>#REF!</v>
      </c>
      <c r="Y66" s="109" t="e">
        <f t="shared" si="30"/>
        <v>#REF!</v>
      </c>
      <c r="Z66" s="109" t="e">
        <f t="shared" si="31"/>
        <v>#REF!</v>
      </c>
      <c r="AA66" s="109" t="e">
        <f t="shared" si="32"/>
        <v>#REF!</v>
      </c>
      <c r="AB66" s="128">
        <f t="shared" ref="AB66:AB68" si="35">H66</f>
        <v>2006</v>
      </c>
      <c r="AC66" s="129" t="e">
        <f t="shared" ref="AC66:AC68" si="36">O66-(X66+Y66+V66+Z66+AA66)</f>
        <v>#REF!</v>
      </c>
    </row>
    <row r="67" spans="1:30" s="89" customFormat="1" ht="18.75" customHeight="1" x14ac:dyDescent="0.15">
      <c r="A67" s="276">
        <v>46</v>
      </c>
      <c r="B67" s="98" t="s">
        <v>774</v>
      </c>
      <c r="C67" s="98" t="s">
        <v>192</v>
      </c>
      <c r="D67" s="106"/>
      <c r="E67" s="98" t="s">
        <v>194</v>
      </c>
      <c r="F67" s="98"/>
      <c r="G67" s="98" t="s">
        <v>124</v>
      </c>
      <c r="H67" s="106">
        <v>2006</v>
      </c>
      <c r="I67" s="296"/>
      <c r="J67" s="296"/>
      <c r="K67" s="296"/>
      <c r="L67" s="296"/>
      <c r="M67" s="296"/>
      <c r="N67" s="106" t="s">
        <v>25</v>
      </c>
      <c r="O67" s="188">
        <v>200000</v>
      </c>
      <c r="P67" s="189"/>
      <c r="Q67" s="125" t="e">
        <f>#REF!</f>
        <v>#REF!</v>
      </c>
      <c r="R67" s="126" t="e">
        <f t="shared" si="25"/>
        <v>#REF!</v>
      </c>
      <c r="S67" s="126" t="e">
        <f t="shared" si="26"/>
        <v>#REF!</v>
      </c>
      <c r="T67" s="127" t="e">
        <f t="shared" si="27"/>
        <v>#REF!</v>
      </c>
      <c r="U67" s="109">
        <f t="shared" si="33"/>
        <v>7</v>
      </c>
      <c r="V67" s="127" t="e">
        <f t="shared" si="28"/>
        <v>#REF!</v>
      </c>
      <c r="W67" s="127">
        <f t="shared" si="34"/>
        <v>8</v>
      </c>
      <c r="X67" s="127" t="e">
        <f t="shared" si="29"/>
        <v>#REF!</v>
      </c>
      <c r="Y67" s="109" t="e">
        <f t="shared" si="30"/>
        <v>#REF!</v>
      </c>
      <c r="Z67" s="109" t="e">
        <f t="shared" si="31"/>
        <v>#REF!</v>
      </c>
      <c r="AA67" s="109" t="e">
        <f t="shared" si="32"/>
        <v>#REF!</v>
      </c>
      <c r="AB67" s="128">
        <f t="shared" si="35"/>
        <v>2006</v>
      </c>
      <c r="AC67" s="129" t="e">
        <f t="shared" si="36"/>
        <v>#REF!</v>
      </c>
    </row>
    <row r="68" spans="1:30" s="89" customFormat="1" ht="18.75" customHeight="1" x14ac:dyDescent="0.15">
      <c r="A68" s="276">
        <v>47</v>
      </c>
      <c r="B68" s="98" t="s">
        <v>778</v>
      </c>
      <c r="C68" s="98" t="s">
        <v>150</v>
      </c>
      <c r="D68" s="106"/>
      <c r="E68" s="98" t="s">
        <v>196</v>
      </c>
      <c r="F68" s="98"/>
      <c r="G68" s="98" t="s">
        <v>106</v>
      </c>
      <c r="H68" s="106">
        <v>2006</v>
      </c>
      <c r="I68" s="296"/>
      <c r="J68" s="296"/>
      <c r="K68" s="296"/>
      <c r="L68" s="296"/>
      <c r="M68" s="296"/>
      <c r="N68" s="106" t="s">
        <v>25</v>
      </c>
      <c r="O68" s="188">
        <v>360000</v>
      </c>
      <c r="P68" s="189"/>
      <c r="Q68" s="125" t="e">
        <f>#REF!</f>
        <v>#REF!</v>
      </c>
      <c r="R68" s="126" t="e">
        <f t="shared" si="25"/>
        <v>#REF!</v>
      </c>
      <c r="S68" s="126" t="e">
        <f t="shared" si="26"/>
        <v>#REF!</v>
      </c>
      <c r="T68" s="127" t="e">
        <f t="shared" si="27"/>
        <v>#REF!</v>
      </c>
      <c r="U68" s="109">
        <f t="shared" si="33"/>
        <v>7</v>
      </c>
      <c r="V68" s="127" t="e">
        <f t="shared" si="28"/>
        <v>#REF!</v>
      </c>
      <c r="W68" s="127">
        <f t="shared" si="34"/>
        <v>8</v>
      </c>
      <c r="X68" s="127" t="e">
        <f t="shared" si="29"/>
        <v>#REF!</v>
      </c>
      <c r="Y68" s="109" t="e">
        <f t="shared" si="30"/>
        <v>#REF!</v>
      </c>
      <c r="Z68" s="109" t="e">
        <f t="shared" si="31"/>
        <v>#REF!</v>
      </c>
      <c r="AA68" s="109" t="e">
        <f t="shared" si="32"/>
        <v>#REF!</v>
      </c>
      <c r="AB68" s="128">
        <f t="shared" si="35"/>
        <v>2006</v>
      </c>
      <c r="AC68" s="129" t="e">
        <f t="shared" si="36"/>
        <v>#REF!</v>
      </c>
    </row>
    <row r="69" spans="1:30" s="89" customFormat="1" ht="25.5" customHeight="1" x14ac:dyDescent="0.15">
      <c r="A69" s="298"/>
      <c r="B69" s="296"/>
      <c r="C69" s="98"/>
      <c r="D69" s="105"/>
      <c r="E69" s="296"/>
      <c r="F69" s="98"/>
      <c r="G69" s="296"/>
      <c r="H69" s="106"/>
      <c r="I69" s="106"/>
      <c r="J69" s="106"/>
      <c r="K69" s="106"/>
      <c r="L69" s="106"/>
      <c r="M69" s="106"/>
      <c r="N69" s="106"/>
      <c r="O69" s="188"/>
      <c r="P69" s="189"/>
      <c r="Q69" s="125"/>
      <c r="R69" s="126"/>
      <c r="S69" s="126"/>
      <c r="T69" s="127"/>
      <c r="U69" s="109"/>
      <c r="V69" s="127"/>
      <c r="W69" s="127"/>
      <c r="X69" s="127"/>
      <c r="Y69" s="109"/>
      <c r="Z69" s="109"/>
      <c r="AA69" s="109"/>
      <c r="AB69" s="128"/>
      <c r="AC69" s="129"/>
    </row>
    <row r="70" spans="1:30" s="89" customFormat="1" ht="30.75" customHeight="1" x14ac:dyDescent="0.15">
      <c r="A70" s="183" t="s">
        <v>271</v>
      </c>
      <c r="B70" s="181" t="s">
        <v>765</v>
      </c>
      <c r="C70" s="296"/>
      <c r="D70" s="105"/>
      <c r="E70" s="296"/>
      <c r="F70" s="296"/>
      <c r="G70" s="296"/>
      <c r="H70" s="296"/>
      <c r="I70" s="296"/>
      <c r="J70" s="296"/>
      <c r="K70" s="296"/>
      <c r="L70" s="296"/>
      <c r="M70" s="296"/>
      <c r="N70" s="296"/>
      <c r="O70" s="185">
        <f>SUM(O71:O72)</f>
        <v>522500</v>
      </c>
      <c r="P70" s="186"/>
      <c r="Q70" s="125"/>
      <c r="R70" s="126"/>
      <c r="S70" s="126"/>
      <c r="T70" s="127"/>
      <c r="U70" s="109"/>
      <c r="V70" s="131" t="e">
        <f>SUM(V71:V72)</f>
        <v>#REF!</v>
      </c>
      <c r="W70" s="131"/>
      <c r="X70" s="131" t="e">
        <f>SUM(X71:X72)</f>
        <v>#REF!</v>
      </c>
      <c r="Y70" s="131" t="e">
        <f>SUM(Y71:Y72)</f>
        <v>#REF!</v>
      </c>
      <c r="Z70" s="131" t="e">
        <f>SUM(Z71:Z72)</f>
        <v>#REF!</v>
      </c>
      <c r="AA70" s="131" t="e">
        <f>SUM(AA71:AA72)</f>
        <v>#REF!</v>
      </c>
      <c r="AB70" s="131"/>
      <c r="AC70" s="131" t="e">
        <f>SUM(AC71:AC72)</f>
        <v>#REF!</v>
      </c>
      <c r="AD70" s="122" t="e">
        <f>V70+X70+Y70+Z70+AA70</f>
        <v>#REF!</v>
      </c>
    </row>
    <row r="71" spans="1:30" s="89" customFormat="1" ht="18" customHeight="1" x14ac:dyDescent="0.15">
      <c r="A71" s="276">
        <v>1</v>
      </c>
      <c r="B71" s="98" t="s">
        <v>868</v>
      </c>
      <c r="C71" s="98" t="s">
        <v>273</v>
      </c>
      <c r="D71" s="105"/>
      <c r="E71" s="98" t="s">
        <v>79</v>
      </c>
      <c r="F71" s="296"/>
      <c r="G71" s="98" t="s">
        <v>76</v>
      </c>
      <c r="H71" s="106" t="s">
        <v>275</v>
      </c>
      <c r="I71" s="296"/>
      <c r="J71" s="296"/>
      <c r="K71" s="296"/>
      <c r="L71" s="296"/>
      <c r="M71" s="296"/>
      <c r="N71" s="106" t="s">
        <v>25</v>
      </c>
      <c r="O71" s="188">
        <v>260000</v>
      </c>
      <c r="P71" s="189"/>
      <c r="Q71" s="125" t="e">
        <f>#REF!</f>
        <v>#REF!</v>
      </c>
      <c r="R71" s="126" t="e">
        <f t="shared" ref="R71:R72" si="37">VLOOKUP(Q71,kelompok,2,0)</f>
        <v>#REF!</v>
      </c>
      <c r="S71" s="126" t="e">
        <f t="shared" ref="S71:S72" si="38">VLOOKUP(Q71,MASAMANFAAT,4,0)</f>
        <v>#REF!</v>
      </c>
      <c r="T71" s="127" t="e">
        <f t="shared" ref="T71:T72" si="39">(O71-10)/S71</f>
        <v>#REF!</v>
      </c>
      <c r="U71" s="109">
        <f t="shared" ref="U71:U72" si="40">2013-AB71</f>
        <v>9</v>
      </c>
      <c r="V71" s="127" t="e">
        <f t="shared" ref="V71:V72" si="41">IF(U71&gt;S71,O71-10,T71*U71)</f>
        <v>#REF!</v>
      </c>
      <c r="W71" s="127">
        <f t="shared" ref="W71:W72" si="42">2014-AB71</f>
        <v>10</v>
      </c>
      <c r="X71" s="127" t="e">
        <f t="shared" ref="X71:X72" si="43">IF(O71-10=V71,0,T71)</f>
        <v>#REF!</v>
      </c>
      <c r="Y71" s="109" t="e">
        <f t="shared" ref="Y71:Y72" si="44">IF(O71-10=V71+X71,0,T71)</f>
        <v>#REF!</v>
      </c>
      <c r="Z71" s="109" t="e">
        <f t="shared" ref="Z71:Z72" si="45">IF(O71-10=V71+X71,0,T71)</f>
        <v>#REF!</v>
      </c>
      <c r="AA71" s="109" t="e">
        <f t="shared" ref="AA71:AA81" si="46">IF(O71-10=V71+X71+Y71+Z71,0,T71)</f>
        <v>#REF!</v>
      </c>
      <c r="AB71" s="128" t="str">
        <f t="shared" ref="AB71:AB72" si="47">H71</f>
        <v>2004</v>
      </c>
      <c r="AC71" s="129" t="e">
        <f t="shared" ref="AC71:AC72" si="48">O71-(X71+Y71+V71+Z71+AA71)</f>
        <v>#REF!</v>
      </c>
    </row>
    <row r="72" spans="1:30" s="89" customFormat="1" ht="18" customHeight="1" x14ac:dyDescent="0.15">
      <c r="A72" s="276">
        <v>2</v>
      </c>
      <c r="B72" s="98" t="s">
        <v>799</v>
      </c>
      <c r="C72" s="98" t="s">
        <v>276</v>
      </c>
      <c r="D72" s="105"/>
      <c r="E72" s="98" t="s">
        <v>278</v>
      </c>
      <c r="F72" s="296"/>
      <c r="G72" s="98" t="s">
        <v>76</v>
      </c>
      <c r="H72" s="106">
        <v>2006</v>
      </c>
      <c r="I72" s="296"/>
      <c r="J72" s="296"/>
      <c r="K72" s="296"/>
      <c r="L72" s="296"/>
      <c r="M72" s="296"/>
      <c r="N72" s="106" t="s">
        <v>25</v>
      </c>
      <c r="O72" s="188">
        <v>262500</v>
      </c>
      <c r="P72" s="189"/>
      <c r="Q72" s="125" t="e">
        <f>#REF!</f>
        <v>#REF!</v>
      </c>
      <c r="R72" s="126" t="e">
        <f t="shared" si="37"/>
        <v>#REF!</v>
      </c>
      <c r="S72" s="126" t="e">
        <f t="shared" si="38"/>
        <v>#REF!</v>
      </c>
      <c r="T72" s="127" t="e">
        <f t="shared" si="39"/>
        <v>#REF!</v>
      </c>
      <c r="U72" s="109">
        <f t="shared" si="40"/>
        <v>7</v>
      </c>
      <c r="V72" s="127" t="e">
        <f t="shared" si="41"/>
        <v>#REF!</v>
      </c>
      <c r="W72" s="127">
        <f t="shared" si="42"/>
        <v>8</v>
      </c>
      <c r="X72" s="127" t="e">
        <f t="shared" si="43"/>
        <v>#REF!</v>
      </c>
      <c r="Y72" s="109" t="e">
        <f t="shared" si="44"/>
        <v>#REF!</v>
      </c>
      <c r="Z72" s="109" t="e">
        <f t="shared" si="45"/>
        <v>#REF!</v>
      </c>
      <c r="AA72" s="109" t="e">
        <f t="shared" si="46"/>
        <v>#REF!</v>
      </c>
      <c r="AB72" s="128">
        <f t="shared" si="47"/>
        <v>2006</v>
      </c>
      <c r="AC72" s="129" t="e">
        <f t="shared" si="48"/>
        <v>#REF!</v>
      </c>
    </row>
    <row r="73" spans="1:30" s="89" customFormat="1" ht="24" customHeight="1" x14ac:dyDescent="0.15">
      <c r="A73" s="298"/>
      <c r="B73" s="98"/>
      <c r="C73" s="98"/>
      <c r="D73" s="105"/>
      <c r="E73" s="98"/>
      <c r="F73" s="296"/>
      <c r="G73" s="296"/>
      <c r="H73" s="106"/>
      <c r="I73" s="296"/>
      <c r="J73" s="296"/>
      <c r="K73" s="296"/>
      <c r="L73" s="296"/>
      <c r="M73" s="296"/>
      <c r="N73" s="106"/>
      <c r="O73" s="188"/>
      <c r="P73" s="189"/>
      <c r="Q73" s="125"/>
      <c r="R73" s="126"/>
      <c r="S73" s="126"/>
      <c r="T73" s="127"/>
      <c r="U73" s="109"/>
      <c r="V73" s="127"/>
      <c r="W73" s="127"/>
      <c r="X73" s="127"/>
      <c r="Y73" s="109"/>
      <c r="Z73" s="109"/>
      <c r="AA73" s="109"/>
      <c r="AB73" s="128"/>
      <c r="AC73" s="129"/>
    </row>
    <row r="74" spans="1:30" s="89" customFormat="1" ht="25.5" customHeight="1" thickBot="1" x14ac:dyDescent="0.35">
      <c r="A74" s="278" t="s">
        <v>284</v>
      </c>
      <c r="B74" s="279" t="s">
        <v>766</v>
      </c>
      <c r="C74" s="296" t="s">
        <v>11</v>
      </c>
      <c r="D74" s="170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2">
        <v>0</v>
      </c>
      <c r="P74" s="193"/>
      <c r="Q74" s="125"/>
      <c r="R74" s="126"/>
      <c r="S74" s="126"/>
      <c r="T74" s="127"/>
      <c r="U74" s="109"/>
      <c r="V74" s="131" t="e">
        <f>SUM(#REF!)</f>
        <v>#REF!</v>
      </c>
      <c r="W74" s="131"/>
      <c r="X74" s="131" t="e">
        <f>SUM(#REF!)</f>
        <v>#REF!</v>
      </c>
      <c r="Y74" s="131" t="e">
        <f>SUM(#REF!)</f>
        <v>#REF!</v>
      </c>
      <c r="Z74" s="131" t="e">
        <f>SUM(#REF!)</f>
        <v>#REF!</v>
      </c>
      <c r="AA74" s="131" t="e">
        <f>SUM(#REF!)</f>
        <v>#REF!</v>
      </c>
      <c r="AB74" s="132"/>
      <c r="AC74" s="131" t="e">
        <f>SUM(#REF!)</f>
        <v>#REF!</v>
      </c>
      <c r="AD74" s="122" t="e">
        <f>V74+X74+Y74+Z74+AA74</f>
        <v>#REF!</v>
      </c>
    </row>
    <row r="75" spans="1:30" s="89" customFormat="1" ht="24" customHeight="1" x14ac:dyDescent="0.15">
      <c r="A75" s="183"/>
      <c r="B75" s="98"/>
      <c r="C75" s="98"/>
      <c r="D75" s="107"/>
      <c r="E75" s="296"/>
      <c r="F75" s="296"/>
      <c r="G75" s="296"/>
      <c r="H75" s="106"/>
      <c r="I75" s="296"/>
      <c r="J75" s="296"/>
      <c r="K75" s="296"/>
      <c r="L75" s="296"/>
      <c r="M75" s="296"/>
      <c r="N75" s="106"/>
      <c r="O75" s="188"/>
      <c r="P75" s="189"/>
      <c r="Q75" s="125"/>
      <c r="R75" s="126"/>
      <c r="S75" s="126"/>
      <c r="T75" s="127"/>
      <c r="U75" s="109"/>
      <c r="V75" s="127"/>
      <c r="W75" s="127"/>
      <c r="X75" s="127"/>
      <c r="Y75" s="109"/>
      <c r="Z75" s="109"/>
      <c r="AA75" s="109">
        <f t="shared" si="46"/>
        <v>0</v>
      </c>
      <c r="AB75" s="128"/>
      <c r="AC75" s="129"/>
    </row>
    <row r="76" spans="1:30" s="89" customFormat="1" ht="26.25" customHeight="1" x14ac:dyDescent="0.15">
      <c r="A76" s="183" t="s">
        <v>288</v>
      </c>
      <c r="B76" s="181" t="s">
        <v>767</v>
      </c>
      <c r="C76" s="296" t="s">
        <v>11</v>
      </c>
      <c r="D76" s="105"/>
      <c r="E76" s="296"/>
      <c r="F76" s="296"/>
      <c r="G76" s="296"/>
      <c r="H76" s="296"/>
      <c r="I76" s="296"/>
      <c r="J76" s="296"/>
      <c r="K76" s="296"/>
      <c r="L76" s="296"/>
      <c r="M76" s="296"/>
      <c r="N76" s="296"/>
      <c r="O76" s="185">
        <v>0</v>
      </c>
      <c r="P76" s="186"/>
      <c r="Q76" s="125"/>
      <c r="R76" s="126"/>
      <c r="S76" s="126"/>
      <c r="T76" s="127"/>
      <c r="U76" s="109"/>
      <c r="V76" s="127"/>
      <c r="W76" s="127"/>
      <c r="X76" s="127"/>
      <c r="Y76" s="109"/>
      <c r="Z76" s="109"/>
      <c r="AA76" s="109">
        <f t="shared" si="46"/>
        <v>0</v>
      </c>
      <c r="AB76" s="128"/>
      <c r="AC76" s="129"/>
    </row>
    <row r="77" spans="1:30" s="89" customFormat="1" ht="24.75" customHeight="1" x14ac:dyDescent="0.15">
      <c r="A77" s="298"/>
      <c r="B77" s="296"/>
      <c r="C77" s="296"/>
      <c r="D77" s="105"/>
      <c r="E77" s="296"/>
      <c r="F77" s="296"/>
      <c r="G77" s="296"/>
      <c r="H77" s="296"/>
      <c r="I77" s="296"/>
      <c r="J77" s="296"/>
      <c r="K77" s="296"/>
      <c r="L77" s="296"/>
      <c r="M77" s="296"/>
      <c r="N77" s="296"/>
      <c r="O77" s="185"/>
      <c r="P77" s="186"/>
      <c r="Q77" s="125"/>
      <c r="R77" s="126"/>
      <c r="S77" s="126"/>
      <c r="T77" s="127"/>
      <c r="U77" s="109"/>
      <c r="V77" s="127"/>
      <c r="W77" s="127"/>
      <c r="X77" s="127"/>
      <c r="Y77" s="109"/>
      <c r="Z77" s="109"/>
      <c r="AA77" s="109">
        <f t="shared" si="46"/>
        <v>0</v>
      </c>
      <c r="AB77" s="128"/>
      <c r="AC77" s="129"/>
    </row>
    <row r="78" spans="1:30" s="89" customFormat="1" ht="26.25" customHeight="1" x14ac:dyDescent="0.15">
      <c r="A78" s="183" t="s">
        <v>290</v>
      </c>
      <c r="B78" s="181" t="s">
        <v>768</v>
      </c>
      <c r="C78" s="296" t="s">
        <v>11</v>
      </c>
      <c r="D78" s="105"/>
      <c r="E78" s="296"/>
      <c r="F78" s="296"/>
      <c r="G78" s="296"/>
      <c r="H78" s="296"/>
      <c r="I78" s="296"/>
      <c r="J78" s="296"/>
      <c r="K78" s="296"/>
      <c r="L78" s="296"/>
      <c r="M78" s="296"/>
      <c r="N78" s="296"/>
      <c r="O78" s="185">
        <v>0</v>
      </c>
      <c r="P78" s="186"/>
      <c r="Q78" s="125"/>
      <c r="R78" s="126"/>
      <c r="S78" s="126"/>
      <c r="T78" s="127"/>
      <c r="U78" s="109"/>
      <c r="V78" s="127"/>
      <c r="W78" s="127"/>
      <c r="X78" s="127"/>
      <c r="Y78" s="109"/>
      <c r="Z78" s="109"/>
      <c r="AA78" s="109">
        <f t="shared" si="46"/>
        <v>0</v>
      </c>
      <c r="AB78" s="128"/>
      <c r="AC78" s="129"/>
    </row>
    <row r="79" spans="1:30" s="89" customFormat="1" ht="24.75" customHeight="1" x14ac:dyDescent="0.15">
      <c r="A79" s="298"/>
      <c r="B79" s="296"/>
      <c r="C79" s="296"/>
      <c r="D79" s="105"/>
      <c r="E79" s="296"/>
      <c r="F79" s="296"/>
      <c r="G79" s="296"/>
      <c r="H79" s="296"/>
      <c r="I79" s="296"/>
      <c r="J79" s="296"/>
      <c r="K79" s="296"/>
      <c r="L79" s="296"/>
      <c r="M79" s="296"/>
      <c r="N79" s="296"/>
      <c r="O79" s="185"/>
      <c r="P79" s="186"/>
      <c r="Q79" s="125"/>
      <c r="R79" s="126"/>
      <c r="S79" s="126"/>
      <c r="T79" s="127"/>
      <c r="U79" s="109"/>
      <c r="V79" s="127"/>
      <c r="W79" s="127"/>
      <c r="X79" s="127"/>
      <c r="Y79" s="109"/>
      <c r="Z79" s="109"/>
      <c r="AA79" s="109">
        <f t="shared" si="46"/>
        <v>0</v>
      </c>
      <c r="AB79" s="128"/>
      <c r="AC79" s="129"/>
    </row>
    <row r="80" spans="1:30" s="89" customFormat="1" ht="25.5" customHeight="1" x14ac:dyDescent="0.15">
      <c r="A80" s="183" t="s">
        <v>292</v>
      </c>
      <c r="B80" s="181" t="s">
        <v>769</v>
      </c>
      <c r="C80" s="296" t="s">
        <v>11</v>
      </c>
      <c r="D80" s="105"/>
      <c r="E80" s="296"/>
      <c r="F80" s="296"/>
      <c r="G80" s="296"/>
      <c r="H80" s="296"/>
      <c r="I80" s="296"/>
      <c r="J80" s="296"/>
      <c r="K80" s="296"/>
      <c r="L80" s="296"/>
      <c r="M80" s="296"/>
      <c r="N80" s="296"/>
      <c r="O80" s="185">
        <v>0</v>
      </c>
      <c r="P80" s="186"/>
      <c r="Q80" s="125"/>
      <c r="R80" s="126"/>
      <c r="S80" s="126"/>
      <c r="T80" s="127"/>
      <c r="U80" s="109"/>
      <c r="V80" s="127"/>
      <c r="W80" s="127"/>
      <c r="X80" s="127"/>
      <c r="Y80" s="109"/>
      <c r="Z80" s="109"/>
      <c r="AA80" s="109">
        <f t="shared" si="46"/>
        <v>0</v>
      </c>
      <c r="AB80" s="128"/>
      <c r="AC80" s="129"/>
    </row>
    <row r="81" spans="1:29" s="89" customFormat="1" ht="27" customHeight="1" thickBot="1" x14ac:dyDescent="0.2">
      <c r="A81" s="190"/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2"/>
      <c r="P81" s="193"/>
      <c r="Q81" s="125"/>
      <c r="R81" s="126"/>
      <c r="S81" s="126"/>
      <c r="T81" s="127"/>
      <c r="U81" s="109"/>
      <c r="V81" s="127"/>
      <c r="W81" s="127"/>
      <c r="X81" s="127"/>
      <c r="Y81" s="109"/>
      <c r="Z81" s="109"/>
      <c r="AA81" s="109">
        <f t="shared" si="46"/>
        <v>0</v>
      </c>
      <c r="AB81" s="128"/>
      <c r="AC81" s="129"/>
    </row>
    <row r="82" spans="1:29" s="89" customFormat="1" ht="14" x14ac:dyDescent="0.15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34"/>
      <c r="P82" s="117"/>
      <c r="R82" s="88"/>
    </row>
    <row r="83" spans="1:29" s="89" customFormat="1" ht="14" x14ac:dyDescent="0.15">
      <c r="A83" s="291"/>
      <c r="B83" s="135"/>
      <c r="C83" s="135"/>
      <c r="D83" s="135"/>
      <c r="E83" s="135"/>
      <c r="F83" s="135"/>
      <c r="G83" s="135"/>
      <c r="H83" s="294"/>
      <c r="I83" s="137"/>
      <c r="J83" s="135"/>
      <c r="K83" s="138"/>
      <c r="L83" s="138"/>
      <c r="M83" s="139"/>
      <c r="N83" s="291"/>
      <c r="O83" s="294"/>
      <c r="P83" s="294"/>
      <c r="R83" s="88"/>
    </row>
    <row r="84" spans="1:29" s="89" customFormat="1" ht="14" x14ac:dyDescent="0.15">
      <c r="A84" s="291"/>
      <c r="B84" s="620" t="s">
        <v>328</v>
      </c>
      <c r="C84" s="620"/>
      <c r="D84" s="620"/>
      <c r="E84" s="620"/>
      <c r="F84" s="90"/>
      <c r="G84" s="90"/>
      <c r="H84" s="91"/>
      <c r="I84" s="622" t="s">
        <v>840</v>
      </c>
      <c r="J84" s="622"/>
      <c r="K84" s="622"/>
      <c r="L84" s="622"/>
      <c r="M84" s="622"/>
      <c r="N84" s="622"/>
      <c r="O84" s="622"/>
      <c r="P84" s="294"/>
      <c r="R84" s="88"/>
    </row>
    <row r="85" spans="1:29" s="89" customFormat="1" ht="14" x14ac:dyDescent="0.15">
      <c r="A85" s="291"/>
      <c r="B85" s="620" t="s">
        <v>862</v>
      </c>
      <c r="C85" s="620"/>
      <c r="D85" s="620"/>
      <c r="E85" s="620"/>
      <c r="F85" s="90"/>
      <c r="G85" s="90"/>
      <c r="H85" s="91"/>
      <c r="I85" s="165"/>
      <c r="J85" s="165"/>
      <c r="K85" s="165"/>
      <c r="L85" s="165"/>
      <c r="M85" s="165"/>
      <c r="O85" s="291"/>
      <c r="P85" s="291"/>
      <c r="R85" s="88"/>
    </row>
    <row r="86" spans="1:29" s="89" customFormat="1" ht="14" x14ac:dyDescent="0.15">
      <c r="A86" s="291"/>
      <c r="B86" s="620" t="s">
        <v>330</v>
      </c>
      <c r="C86" s="620"/>
      <c r="D86" s="620"/>
      <c r="E86" s="620"/>
      <c r="F86" s="90"/>
      <c r="G86" s="90"/>
      <c r="H86" s="91"/>
      <c r="I86" s="620" t="s">
        <v>36</v>
      </c>
      <c r="J86" s="620"/>
      <c r="K86" s="620"/>
      <c r="L86" s="620"/>
      <c r="M86" s="620"/>
      <c r="N86" s="620"/>
      <c r="O86" s="620"/>
      <c r="P86" s="291"/>
      <c r="R86" s="88"/>
    </row>
    <row r="87" spans="1:29" s="89" customFormat="1" ht="14" x14ac:dyDescent="0.15">
      <c r="A87" s="291"/>
      <c r="B87" s="92"/>
      <c r="C87" s="290"/>
      <c r="D87" s="290"/>
      <c r="E87" s="290"/>
      <c r="F87" s="90"/>
      <c r="G87" s="90"/>
      <c r="H87" s="91"/>
      <c r="I87" s="290"/>
      <c r="J87" s="290"/>
      <c r="K87" s="290"/>
      <c r="L87" s="290"/>
      <c r="M87" s="90"/>
      <c r="N87" s="291"/>
      <c r="O87" s="294"/>
      <c r="P87" s="294"/>
      <c r="R87" s="88"/>
    </row>
    <row r="88" spans="1:29" s="89" customFormat="1" ht="14" x14ac:dyDescent="0.15">
      <c r="A88" s="291"/>
      <c r="B88" s="93"/>
      <c r="C88" s="90"/>
      <c r="D88" s="90"/>
      <c r="E88" s="90"/>
      <c r="F88" s="90"/>
      <c r="G88" s="90"/>
      <c r="H88" s="91"/>
      <c r="I88" s="92"/>
      <c r="J88" s="92"/>
      <c r="K88" s="92"/>
      <c r="L88" s="94"/>
      <c r="M88" s="94"/>
      <c r="N88" s="146"/>
      <c r="O88" s="294"/>
      <c r="P88" s="294"/>
      <c r="R88" s="88"/>
    </row>
    <row r="89" spans="1:29" s="89" customFormat="1" ht="14" x14ac:dyDescent="0.15">
      <c r="A89" s="291"/>
      <c r="B89" s="90"/>
      <c r="C89" s="92"/>
      <c r="D89" s="92"/>
      <c r="E89" s="92"/>
      <c r="F89" s="92"/>
      <c r="G89" s="92"/>
      <c r="H89" s="95"/>
      <c r="I89" s="93"/>
      <c r="J89" s="93"/>
      <c r="K89" s="93"/>
      <c r="L89" s="93"/>
      <c r="M89" s="93"/>
      <c r="N89" s="135"/>
      <c r="O89" s="291"/>
      <c r="P89" s="291"/>
      <c r="R89" s="88"/>
    </row>
    <row r="90" spans="1:29" s="89" customFormat="1" ht="14" x14ac:dyDescent="0.15">
      <c r="B90" s="633" t="s">
        <v>395</v>
      </c>
      <c r="C90" s="633"/>
      <c r="D90" s="633"/>
      <c r="E90" s="633"/>
      <c r="F90" s="93"/>
      <c r="G90" s="93"/>
      <c r="H90" s="95"/>
      <c r="I90" s="633" t="s">
        <v>837</v>
      </c>
      <c r="J90" s="633"/>
      <c r="K90" s="633"/>
      <c r="L90" s="633"/>
      <c r="M90" s="633"/>
      <c r="N90" s="633"/>
      <c r="O90" s="633"/>
      <c r="R90" s="88"/>
    </row>
    <row r="91" spans="1:29" s="89" customFormat="1" ht="14" x14ac:dyDescent="0.15">
      <c r="B91" s="620" t="s">
        <v>839</v>
      </c>
      <c r="C91" s="620"/>
      <c r="D91" s="620"/>
      <c r="E91" s="620"/>
      <c r="F91" s="90"/>
      <c r="G91" s="90"/>
      <c r="H91" s="95"/>
      <c r="I91" s="620" t="s">
        <v>838</v>
      </c>
      <c r="J91" s="620"/>
      <c r="K91" s="620"/>
      <c r="L91" s="620"/>
      <c r="M91" s="620"/>
      <c r="N91" s="620"/>
      <c r="O91" s="620"/>
      <c r="R91" s="88"/>
    </row>
    <row r="92" spans="1:29" s="89" customFormat="1" ht="14" x14ac:dyDescent="0.15">
      <c r="R92" s="88"/>
    </row>
    <row r="93" spans="1:29" s="89" customFormat="1" ht="14" x14ac:dyDescent="0.15">
      <c r="R93" s="88"/>
    </row>
    <row r="94" spans="1:29" s="86" customFormat="1" ht="14" x14ac:dyDescent="0.15">
      <c r="R94" s="108"/>
    </row>
    <row r="95" spans="1:29" s="86" customFormat="1" ht="14" x14ac:dyDescent="0.15">
      <c r="R95" s="108"/>
    </row>
    <row r="96" spans="1:29" s="86" customFormat="1" ht="14" x14ac:dyDescent="0.15">
      <c r="R96" s="108"/>
    </row>
  </sheetData>
  <autoFilter ref="A9:P81" xr:uid="{00000000-0009-0000-0000-000005000000}"/>
  <mergeCells count="43">
    <mergeCell ref="B91:E91"/>
    <mergeCell ref="I91:O91"/>
    <mergeCell ref="B84:E84"/>
    <mergeCell ref="I84:O84"/>
    <mergeCell ref="B85:E85"/>
    <mergeCell ref="B86:E86"/>
    <mergeCell ref="I86:O86"/>
    <mergeCell ref="B90:E90"/>
    <mergeCell ref="I90:O90"/>
    <mergeCell ref="AD6:AD9"/>
    <mergeCell ref="I7:I8"/>
    <mergeCell ref="J7:J8"/>
    <mergeCell ref="K7:K8"/>
    <mergeCell ref="L7:L8"/>
    <mergeCell ref="M7:M8"/>
    <mergeCell ref="X6:X8"/>
    <mergeCell ref="Y6:Y8"/>
    <mergeCell ref="Z6:Z8"/>
    <mergeCell ref="AA6:AA8"/>
    <mergeCell ref="AB6:AB8"/>
    <mergeCell ref="AC6:AC8"/>
    <mergeCell ref="R6:R8"/>
    <mergeCell ref="S6:S8"/>
    <mergeCell ref="T6:T8"/>
    <mergeCell ref="U6:U8"/>
    <mergeCell ref="V6:V8"/>
    <mergeCell ref="W6:W8"/>
    <mergeCell ref="H6:H8"/>
    <mergeCell ref="I6:M6"/>
    <mergeCell ref="N6:N8"/>
    <mergeCell ref="O6:O8"/>
    <mergeCell ref="P6:P8"/>
    <mergeCell ref="Q6:Q8"/>
    <mergeCell ref="A1:P1"/>
    <mergeCell ref="A2:P2"/>
    <mergeCell ref="O4:P4"/>
    <mergeCell ref="A6:A8"/>
    <mergeCell ref="B6:B8"/>
    <mergeCell ref="C6:C8"/>
    <mergeCell ref="D6:D8"/>
    <mergeCell ref="E6:E8"/>
    <mergeCell ref="F6:F8"/>
    <mergeCell ref="G6:G8"/>
  </mergeCells>
  <phoneticPr fontId="25" type="noConversion"/>
  <printOptions horizontalCentered="1"/>
  <pageMargins left="0.27559055118110237" right="0.27559055118110237" top="0.9055118110236221" bottom="0.74803149606299213" header="0.31496062992125984" footer="0.31496062992125984"/>
  <pageSetup paperSize="258" scale="60" firstPageNumber="4" orientation="landscape" useFirstPageNumber="1" r:id="rId1"/>
  <headerFooter>
    <oddFooter>&amp;C&amp;P&amp;RDINAS KOPERASI UKM PERDAGANGAN DAN PERINDUSTRIAN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155"/>
  <sheetViews>
    <sheetView view="pageBreakPreview" zoomScale="90" zoomScaleNormal="90" zoomScaleSheetLayoutView="90" workbookViewId="0">
      <pane xSplit="7" ySplit="17" topLeftCell="L18" activePane="bottomRight" state="frozen"/>
      <selection pane="topRight" activeCell="H1" sqref="H1"/>
      <selection pane="bottomLeft" activeCell="A18" sqref="A18"/>
      <selection pane="bottomRight" activeCell="P13" sqref="P13"/>
    </sheetView>
  </sheetViews>
  <sheetFormatPr baseColWidth="10" defaultColWidth="8.83203125" defaultRowHeight="15" x14ac:dyDescent="0.2"/>
  <cols>
    <col min="1" max="1" width="7.33203125" customWidth="1"/>
    <col min="2" max="2" width="40.5" customWidth="1"/>
    <col min="3" max="3" width="19.83203125" customWidth="1"/>
    <col min="4" max="4" width="10.5" customWidth="1"/>
    <col min="5" max="5" width="14" customWidth="1"/>
    <col min="6" max="6" width="14.83203125" bestFit="1" customWidth="1"/>
    <col min="9" max="9" width="17.6640625" customWidth="1"/>
    <col min="10" max="10" width="19.1640625" style="77" customWidth="1"/>
    <col min="11" max="11" width="24.1640625" customWidth="1"/>
    <col min="13" max="13" width="17.5" customWidth="1"/>
    <col min="14" max="14" width="19.83203125" customWidth="1"/>
    <col min="15" max="15" width="17.1640625" customWidth="1"/>
    <col min="16" max="16" width="19.83203125" customWidth="1"/>
    <col min="17" max="17" width="17.5" customWidth="1"/>
    <col min="18" max="20" width="24" hidden="1" customWidth="1"/>
    <col min="21" max="22" width="24" style="49" hidden="1" customWidth="1"/>
    <col min="23" max="31" width="24" hidden="1" customWidth="1"/>
    <col min="32" max="58" width="0" hidden="1" customWidth="1"/>
  </cols>
  <sheetData>
    <row r="1" spans="1:31" s="89" customFormat="1" ht="25" x14ac:dyDescent="0.15">
      <c r="A1" s="714" t="s">
        <v>333</v>
      </c>
      <c r="B1" s="714"/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  <c r="P1" s="714"/>
      <c r="Q1" s="714"/>
      <c r="U1" s="88"/>
      <c r="V1" s="88"/>
    </row>
    <row r="2" spans="1:31" s="89" customFormat="1" ht="25" x14ac:dyDescent="0.15">
      <c r="A2" s="714" t="s">
        <v>842</v>
      </c>
      <c r="B2" s="714"/>
      <c r="C2" s="714"/>
      <c r="D2" s="714"/>
      <c r="E2" s="714"/>
      <c r="F2" s="714"/>
      <c r="G2" s="714"/>
      <c r="H2" s="714"/>
      <c r="I2" s="714"/>
      <c r="J2" s="714"/>
      <c r="K2" s="714"/>
      <c r="L2" s="714"/>
      <c r="M2" s="714"/>
      <c r="N2" s="714"/>
      <c r="O2" s="714"/>
      <c r="P2" s="714"/>
      <c r="Q2" s="714"/>
      <c r="U2" s="88"/>
      <c r="V2" s="88"/>
    </row>
    <row r="3" spans="1:31" s="89" customFormat="1" ht="14" x14ac:dyDescent="0.15">
      <c r="A3" s="136"/>
      <c r="B3" s="136"/>
      <c r="C3" s="136"/>
      <c r="D3" s="136"/>
      <c r="E3" s="114"/>
      <c r="F3" s="114"/>
      <c r="G3" s="114"/>
      <c r="H3" s="136"/>
      <c r="I3" s="136"/>
      <c r="J3" s="114"/>
      <c r="K3" s="114"/>
      <c r="L3" s="114"/>
      <c r="M3" s="114"/>
      <c r="N3" s="114"/>
      <c r="O3" s="114"/>
      <c r="P3" s="114"/>
      <c r="Q3" s="136"/>
      <c r="U3" s="88"/>
      <c r="V3" s="88"/>
    </row>
    <row r="4" spans="1:31" s="89" customFormat="1" ht="14" x14ac:dyDescent="0.15">
      <c r="A4" s="136"/>
      <c r="B4" s="136"/>
      <c r="C4" s="136"/>
      <c r="D4" s="136"/>
      <c r="E4" s="114"/>
      <c r="F4" s="114"/>
      <c r="G4" s="114"/>
      <c r="H4" s="136"/>
      <c r="I4" s="136"/>
      <c r="J4" s="114"/>
      <c r="K4" s="114"/>
      <c r="L4" s="114"/>
      <c r="M4" s="114"/>
      <c r="N4" s="715" t="s">
        <v>294</v>
      </c>
      <c r="O4" s="715"/>
      <c r="P4" s="715"/>
      <c r="Q4" s="715"/>
      <c r="U4" s="88"/>
      <c r="V4" s="88"/>
    </row>
    <row r="5" spans="1:31" s="89" customFormat="1" thickBot="1" x14ac:dyDescent="0.2">
      <c r="A5" s="136"/>
      <c r="B5" s="715" t="s">
        <v>379</v>
      </c>
      <c r="C5" s="715"/>
      <c r="D5" s="715"/>
      <c r="E5" s="715"/>
      <c r="F5" s="715"/>
      <c r="G5" s="715"/>
      <c r="H5" s="339"/>
      <c r="I5" s="136"/>
      <c r="J5" s="114"/>
      <c r="K5" s="114"/>
      <c r="L5" s="114"/>
      <c r="M5" s="114"/>
      <c r="N5" s="715" t="s">
        <v>294</v>
      </c>
      <c r="O5" s="715"/>
      <c r="P5" s="715"/>
      <c r="Q5" s="715"/>
      <c r="U5" s="88"/>
      <c r="V5" s="88"/>
    </row>
    <row r="6" spans="1:31" s="89" customFormat="1" ht="31" customHeight="1" thickTop="1" thickBot="1" x14ac:dyDescent="0.2">
      <c r="A6" s="707" t="s">
        <v>902</v>
      </c>
      <c r="B6" s="699" t="s">
        <v>903</v>
      </c>
      <c r="C6" s="710" t="s">
        <v>742</v>
      </c>
      <c r="D6" s="711"/>
      <c r="E6" s="699" t="s">
        <v>904</v>
      </c>
      <c r="F6" s="712" t="s">
        <v>810</v>
      </c>
      <c r="G6" s="713"/>
      <c r="H6" s="718" t="s">
        <v>813</v>
      </c>
      <c r="I6" s="699" t="s">
        <v>905</v>
      </c>
      <c r="J6" s="699" t="s">
        <v>814</v>
      </c>
      <c r="K6" s="699"/>
      <c r="L6" s="699" t="s">
        <v>745</v>
      </c>
      <c r="M6" s="699" t="s">
        <v>748</v>
      </c>
      <c r="N6" s="699" t="s">
        <v>815</v>
      </c>
      <c r="O6" s="699" t="s">
        <v>906</v>
      </c>
      <c r="P6" s="699" t="s">
        <v>753</v>
      </c>
      <c r="Q6" s="702" t="s">
        <v>754</v>
      </c>
      <c r="R6" s="733" t="s">
        <v>723</v>
      </c>
      <c r="S6" s="722" t="s">
        <v>352</v>
      </c>
      <c r="T6" s="722" t="s">
        <v>714</v>
      </c>
      <c r="U6" s="722" t="s">
        <v>715</v>
      </c>
      <c r="V6" s="736" t="s">
        <v>716</v>
      </c>
      <c r="W6" s="730" t="s">
        <v>732</v>
      </c>
      <c r="X6" s="722" t="s">
        <v>718</v>
      </c>
      <c r="Y6" s="725" t="s">
        <v>719</v>
      </c>
      <c r="Z6" s="725" t="s">
        <v>720</v>
      </c>
      <c r="AA6" s="725" t="s">
        <v>721</v>
      </c>
      <c r="AB6" s="725" t="s">
        <v>724</v>
      </c>
      <c r="AC6" s="719" t="s">
        <v>334</v>
      </c>
      <c r="AD6" s="722" t="s">
        <v>722</v>
      </c>
      <c r="AE6" s="722" t="s">
        <v>731</v>
      </c>
    </row>
    <row r="7" spans="1:31" s="89" customFormat="1" ht="15" customHeight="1" thickTop="1" x14ac:dyDescent="0.15">
      <c r="A7" s="708"/>
      <c r="B7" s="700"/>
      <c r="C7" s="716" t="s">
        <v>743</v>
      </c>
      <c r="D7" s="716" t="s">
        <v>744</v>
      </c>
      <c r="E7" s="700"/>
      <c r="F7" s="700" t="s">
        <v>811</v>
      </c>
      <c r="G7" s="700" t="s">
        <v>812</v>
      </c>
      <c r="H7" s="718"/>
      <c r="I7" s="700"/>
      <c r="J7" s="705" t="s">
        <v>751</v>
      </c>
      <c r="K7" s="705" t="s">
        <v>742</v>
      </c>
      <c r="L7" s="700"/>
      <c r="M7" s="700"/>
      <c r="N7" s="700"/>
      <c r="O7" s="700"/>
      <c r="P7" s="700"/>
      <c r="Q7" s="703"/>
      <c r="R7" s="734"/>
      <c r="S7" s="723"/>
      <c r="T7" s="723"/>
      <c r="U7" s="723"/>
      <c r="V7" s="737"/>
      <c r="W7" s="731"/>
      <c r="X7" s="723"/>
      <c r="Y7" s="726"/>
      <c r="Z7" s="726"/>
      <c r="AA7" s="726"/>
      <c r="AB7" s="726"/>
      <c r="AC7" s="720"/>
      <c r="AD7" s="723"/>
      <c r="AE7" s="723"/>
    </row>
    <row r="8" spans="1:31" s="89" customFormat="1" ht="15" customHeight="1" thickBot="1" x14ac:dyDescent="0.2">
      <c r="A8" s="709"/>
      <c r="B8" s="701"/>
      <c r="C8" s="717"/>
      <c r="D8" s="717"/>
      <c r="E8" s="701"/>
      <c r="F8" s="701"/>
      <c r="G8" s="701"/>
      <c r="H8" s="717"/>
      <c r="I8" s="701"/>
      <c r="J8" s="706"/>
      <c r="K8" s="706"/>
      <c r="L8" s="701"/>
      <c r="M8" s="701"/>
      <c r="N8" s="701"/>
      <c r="O8" s="701"/>
      <c r="P8" s="701"/>
      <c r="Q8" s="704"/>
      <c r="R8" s="735"/>
      <c r="S8" s="724"/>
      <c r="T8" s="724"/>
      <c r="U8" s="724"/>
      <c r="V8" s="738"/>
      <c r="W8" s="732"/>
      <c r="X8" s="724"/>
      <c r="Y8" s="727"/>
      <c r="Z8" s="727"/>
      <c r="AA8" s="727"/>
      <c r="AB8" s="727"/>
      <c r="AC8" s="721"/>
      <c r="AD8" s="724"/>
      <c r="AE8" s="724"/>
    </row>
    <row r="9" spans="1:31" s="89" customFormat="1" ht="16" thickTop="1" thickBot="1" x14ac:dyDescent="0.2">
      <c r="A9" s="335">
        <v>1</v>
      </c>
      <c r="B9" s="336">
        <v>2</v>
      </c>
      <c r="C9" s="336">
        <v>3</v>
      </c>
      <c r="D9" s="337">
        <v>4</v>
      </c>
      <c r="E9" s="337">
        <v>5</v>
      </c>
      <c r="F9" s="336">
        <v>6</v>
      </c>
      <c r="G9" s="336">
        <v>7</v>
      </c>
      <c r="H9" s="337">
        <v>8</v>
      </c>
      <c r="I9" s="337">
        <v>9</v>
      </c>
      <c r="J9" s="336">
        <v>10</v>
      </c>
      <c r="K9" s="336">
        <v>11</v>
      </c>
      <c r="L9" s="336">
        <v>12</v>
      </c>
      <c r="M9" s="336">
        <v>13</v>
      </c>
      <c r="N9" s="336">
        <v>14</v>
      </c>
      <c r="O9" s="337">
        <v>15</v>
      </c>
      <c r="P9" s="336">
        <v>16</v>
      </c>
      <c r="Q9" s="338">
        <v>17</v>
      </c>
      <c r="R9" s="176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9"/>
      <c r="AD9" s="118"/>
      <c r="AE9" s="118"/>
    </row>
    <row r="10" spans="1:31" s="89" customFormat="1" ht="14" x14ac:dyDescent="0.15">
      <c r="A10" s="178"/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208"/>
      <c r="Q10" s="180"/>
      <c r="U10" s="88"/>
      <c r="V10" s="88"/>
    </row>
    <row r="11" spans="1:31" s="151" customFormat="1" ht="18" customHeight="1" x14ac:dyDescent="0.15">
      <c r="A11" s="183">
        <v>1</v>
      </c>
      <c r="B11" s="181" t="s">
        <v>8</v>
      </c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215"/>
      <c r="Q11" s="189"/>
      <c r="U11" s="216"/>
      <c r="V11" s="216"/>
    </row>
    <row r="12" spans="1:31" s="151" customFormat="1" ht="18" customHeight="1" x14ac:dyDescent="0.3">
      <c r="A12" s="183" t="s">
        <v>295</v>
      </c>
      <c r="B12" s="181" t="s">
        <v>351</v>
      </c>
      <c r="C12" s="107"/>
      <c r="D12" s="107"/>
      <c r="E12" s="106"/>
      <c r="F12" s="106"/>
      <c r="G12" s="106"/>
      <c r="H12" s="107"/>
      <c r="I12" s="107"/>
      <c r="J12" s="106"/>
      <c r="K12" s="106"/>
      <c r="L12" s="106"/>
      <c r="M12" s="106"/>
      <c r="N12" s="106"/>
      <c r="O12" s="106"/>
      <c r="P12" s="215"/>
      <c r="Q12" s="217"/>
      <c r="U12" s="218"/>
      <c r="V12" s="216"/>
      <c r="W12" s="219">
        <f>SUM(W14:W134)</f>
        <v>2289709988.5255265</v>
      </c>
      <c r="X12" s="219"/>
      <c r="Y12" s="219">
        <f>SUM(Y14:Y134)</f>
        <v>483696086.489546</v>
      </c>
      <c r="Z12" s="219">
        <f>SUM(Z14:Z134)</f>
        <v>483696086.489546</v>
      </c>
      <c r="AA12" s="219">
        <f>SUM(AA14:AA134)</f>
        <v>520758494.67844957</v>
      </c>
      <c r="AB12" s="219">
        <f>SUM(AB14:AB134)</f>
        <v>520758494.67844957</v>
      </c>
      <c r="AC12" s="220"/>
      <c r="AD12" s="219">
        <f>SUM(AD14:AD134)</f>
        <v>21739306793.060955</v>
      </c>
      <c r="AE12" s="219">
        <f>SUM(AE14:AE134)</f>
        <v>4298619150.8615179</v>
      </c>
    </row>
    <row r="13" spans="1:31" s="151" customFormat="1" ht="18" customHeight="1" x14ac:dyDescent="0.15">
      <c r="A13" s="183" t="s">
        <v>296</v>
      </c>
      <c r="B13" s="181" t="s">
        <v>816</v>
      </c>
      <c r="C13" s="107"/>
      <c r="D13" s="107" t="s">
        <v>294</v>
      </c>
      <c r="E13" s="106" t="s">
        <v>294</v>
      </c>
      <c r="F13" s="106" t="s">
        <v>294</v>
      </c>
      <c r="G13" s="106" t="s">
        <v>294</v>
      </c>
      <c r="H13" s="106" t="s">
        <v>294</v>
      </c>
      <c r="I13" s="107" t="s">
        <v>294</v>
      </c>
      <c r="J13" s="106" t="s">
        <v>294</v>
      </c>
      <c r="K13" s="106" t="s">
        <v>294</v>
      </c>
      <c r="L13" s="106" t="s">
        <v>294</v>
      </c>
      <c r="M13" s="106" t="s">
        <v>294</v>
      </c>
      <c r="N13" s="106" t="s">
        <v>294</v>
      </c>
      <c r="O13" s="106" t="s">
        <v>294</v>
      </c>
      <c r="P13" s="285">
        <f>SUM(P14:P139)</f>
        <v>27778191544.204979</v>
      </c>
      <c r="Q13" s="352"/>
      <c r="U13" s="216"/>
      <c r="V13" s="216"/>
    </row>
    <row r="14" spans="1:31" s="151" customFormat="1" ht="18" customHeight="1" x14ac:dyDescent="0.15">
      <c r="A14" s="222" t="s">
        <v>730</v>
      </c>
      <c r="B14" s="98" t="s">
        <v>297</v>
      </c>
      <c r="C14" s="107" t="s">
        <v>886</v>
      </c>
      <c r="D14" s="107"/>
      <c r="E14" s="106" t="s">
        <v>26</v>
      </c>
      <c r="F14" s="98" t="s">
        <v>299</v>
      </c>
      <c r="G14" s="98"/>
      <c r="H14" s="98">
        <v>419</v>
      </c>
      <c r="I14" s="107" t="s">
        <v>301</v>
      </c>
      <c r="J14" s="106" t="s">
        <v>477</v>
      </c>
      <c r="K14" s="106"/>
      <c r="L14" s="106"/>
      <c r="M14" s="106" t="s">
        <v>298</v>
      </c>
      <c r="N14" s="106" t="s">
        <v>300</v>
      </c>
      <c r="O14" s="106" t="s">
        <v>25</v>
      </c>
      <c r="P14" s="215">
        <v>404439750</v>
      </c>
      <c r="Q14" s="302"/>
      <c r="R14" s="223" t="str">
        <f>A14</f>
        <v>3.11.01</v>
      </c>
      <c r="S14" s="223" t="str">
        <f t="shared" ref="S14:S77" si="0">VLOOKUP(R14,kelompok,2,0)</f>
        <v>BANGUNAN GEDUNG TEMPAT KERJA</v>
      </c>
      <c r="T14" s="223">
        <f t="shared" ref="T14:T77" si="1">VLOOKUP(R14,MASAMANFAAT,4,0)</f>
        <v>50</v>
      </c>
      <c r="U14" s="155">
        <f>(P14-10)/T14</f>
        <v>8088794.7999999998</v>
      </c>
      <c r="V14" s="224">
        <f>2013-AC14</f>
        <v>13</v>
      </c>
      <c r="W14" s="155">
        <f>IF(V14&gt;T14,P14-10,U14*V14)</f>
        <v>105154332.39999999</v>
      </c>
      <c r="X14" s="155">
        <f>2014-AC14</f>
        <v>14</v>
      </c>
      <c r="Y14" s="155">
        <f>IF(P14-10=W14,0,U14)</f>
        <v>8088794.7999999998</v>
      </c>
      <c r="Z14" s="224">
        <f>IF(P14-10=W14+Y14,0,U14)</f>
        <v>8088794.7999999998</v>
      </c>
      <c r="AA14" s="224">
        <f>IF(P14-10=W14+Y14+Z14,0,U14)</f>
        <v>8088794.7999999998</v>
      </c>
      <c r="AB14" s="224">
        <f>IF(P14-10=W14+Y14+Z14+AA14,0,U14)</f>
        <v>8088794.7999999998</v>
      </c>
      <c r="AC14" s="225" t="str">
        <f>J14</f>
        <v>2000</v>
      </c>
      <c r="AD14" s="226">
        <f>P14-(Y14+Z14+W14+AA14+AB14)</f>
        <v>266930238.40000001</v>
      </c>
      <c r="AE14" s="218">
        <f>W14+Y14+Z14+AA14+AB14</f>
        <v>137509511.59999999</v>
      </c>
    </row>
    <row r="15" spans="1:31" s="151" customFormat="1" ht="18" customHeight="1" x14ac:dyDescent="0.15">
      <c r="A15" s="222" t="s">
        <v>730</v>
      </c>
      <c r="B15" s="98" t="s">
        <v>302</v>
      </c>
      <c r="C15" s="107" t="s">
        <v>887</v>
      </c>
      <c r="D15" s="107"/>
      <c r="E15" s="106" t="s">
        <v>35</v>
      </c>
      <c r="F15" s="98" t="s">
        <v>299</v>
      </c>
      <c r="G15" s="98"/>
      <c r="H15" s="98">
        <v>100</v>
      </c>
      <c r="I15" s="107" t="s">
        <v>303</v>
      </c>
      <c r="J15" s="106" t="s">
        <v>477</v>
      </c>
      <c r="K15" s="106"/>
      <c r="L15" s="106"/>
      <c r="M15" s="106" t="s">
        <v>298</v>
      </c>
      <c r="N15" s="106" t="s">
        <v>300</v>
      </c>
      <c r="O15" s="106" t="s">
        <v>25</v>
      </c>
      <c r="P15" s="215">
        <v>98250000</v>
      </c>
      <c r="Q15" s="302"/>
      <c r="R15" s="223" t="str">
        <f t="shared" ref="R15:R78" si="2">A15</f>
        <v>3.11.01</v>
      </c>
      <c r="S15" s="223" t="str">
        <f t="shared" si="0"/>
        <v>BANGUNAN GEDUNG TEMPAT KERJA</v>
      </c>
      <c r="T15" s="223">
        <f t="shared" si="1"/>
        <v>50</v>
      </c>
      <c r="U15" s="155">
        <f t="shared" ref="U15:U78" si="3">(P15-10)/T15</f>
        <v>1964999.8</v>
      </c>
      <c r="V15" s="224">
        <f t="shared" ref="V15:V78" si="4">2013-AC15</f>
        <v>13</v>
      </c>
      <c r="W15" s="155">
        <f t="shared" ref="W15:W78" si="5">IF(V15&gt;T15,P15-10,U15*V15)</f>
        <v>25544997.400000002</v>
      </c>
      <c r="X15" s="155">
        <f t="shared" ref="X15:X78" si="6">2014-AC15</f>
        <v>14</v>
      </c>
      <c r="Y15" s="155">
        <f t="shared" ref="Y15:Y78" si="7">IF(P15-10=W15,0,U15)</f>
        <v>1964999.8</v>
      </c>
      <c r="Z15" s="224">
        <f t="shared" ref="Z15:Z78" si="8">IF(P15-10=W15+Y15,0,U15)</f>
        <v>1964999.8</v>
      </c>
      <c r="AA15" s="224">
        <f t="shared" ref="AA15:AA78" si="9">IF(P15-10=W15+Y15+Z15,0,U15)</f>
        <v>1964999.8</v>
      </c>
      <c r="AB15" s="224">
        <f t="shared" ref="AB15:AB78" si="10">IF(P15-10=W15+Y15+Z15+AA15,0,U15)</f>
        <v>1964999.8</v>
      </c>
      <c r="AC15" s="225" t="str">
        <f t="shared" ref="AC15:AC78" si="11">J15</f>
        <v>2000</v>
      </c>
      <c r="AD15" s="226">
        <f t="shared" ref="AD15:AD78" si="12">P15-(Y15+Z15+W15+AA15+AB15)</f>
        <v>64845003.399999991</v>
      </c>
      <c r="AE15" s="218">
        <f t="shared" ref="AE15:AE78" si="13">W15+Y15+Z15+AA15+AB15</f>
        <v>33404996.600000005</v>
      </c>
    </row>
    <row r="16" spans="1:31" s="151" customFormat="1" ht="18" customHeight="1" x14ac:dyDescent="0.15">
      <c r="A16" s="222" t="s">
        <v>730</v>
      </c>
      <c r="B16" s="98" t="s">
        <v>304</v>
      </c>
      <c r="C16" s="107" t="s">
        <v>887</v>
      </c>
      <c r="D16" s="107"/>
      <c r="E16" s="106" t="s">
        <v>35</v>
      </c>
      <c r="F16" s="98" t="s">
        <v>299</v>
      </c>
      <c r="G16" s="98"/>
      <c r="H16" s="98">
        <v>75</v>
      </c>
      <c r="I16" s="107" t="s">
        <v>303</v>
      </c>
      <c r="J16" s="106" t="s">
        <v>477</v>
      </c>
      <c r="K16" s="106"/>
      <c r="L16" s="106"/>
      <c r="M16" s="106" t="s">
        <v>298</v>
      </c>
      <c r="N16" s="106" t="s">
        <v>300</v>
      </c>
      <c r="O16" s="106" t="s">
        <v>25</v>
      </c>
      <c r="P16" s="215">
        <v>73687500</v>
      </c>
      <c r="Q16" s="217"/>
      <c r="R16" s="223" t="str">
        <f t="shared" si="2"/>
        <v>3.11.01</v>
      </c>
      <c r="S16" s="223" t="str">
        <f t="shared" si="0"/>
        <v>BANGUNAN GEDUNG TEMPAT KERJA</v>
      </c>
      <c r="T16" s="223">
        <f t="shared" si="1"/>
        <v>50</v>
      </c>
      <c r="U16" s="155">
        <f t="shared" si="3"/>
        <v>1473749.8</v>
      </c>
      <c r="V16" s="224">
        <f t="shared" si="4"/>
        <v>13</v>
      </c>
      <c r="W16" s="155">
        <f t="shared" si="5"/>
        <v>19158747.400000002</v>
      </c>
      <c r="X16" s="155">
        <f t="shared" si="6"/>
        <v>14</v>
      </c>
      <c r="Y16" s="155">
        <f t="shared" si="7"/>
        <v>1473749.8</v>
      </c>
      <c r="Z16" s="224">
        <f t="shared" si="8"/>
        <v>1473749.8</v>
      </c>
      <c r="AA16" s="224">
        <f t="shared" si="9"/>
        <v>1473749.8</v>
      </c>
      <c r="AB16" s="224">
        <f t="shared" si="10"/>
        <v>1473749.8</v>
      </c>
      <c r="AC16" s="225" t="str">
        <f t="shared" si="11"/>
        <v>2000</v>
      </c>
      <c r="AD16" s="226">
        <f t="shared" si="12"/>
        <v>48633753.399999991</v>
      </c>
      <c r="AE16" s="218">
        <f t="shared" si="13"/>
        <v>25053746.600000005</v>
      </c>
    </row>
    <row r="17" spans="1:48" s="151" customFormat="1" ht="30" customHeight="1" x14ac:dyDescent="0.15">
      <c r="A17" s="222" t="s">
        <v>730</v>
      </c>
      <c r="B17" s="98" t="s">
        <v>305</v>
      </c>
      <c r="C17" s="107" t="s">
        <v>888</v>
      </c>
      <c r="D17" s="107"/>
      <c r="E17" s="106" t="s">
        <v>35</v>
      </c>
      <c r="F17" s="98" t="s">
        <v>306</v>
      </c>
      <c r="G17" s="98"/>
      <c r="H17" s="98">
        <v>120</v>
      </c>
      <c r="I17" s="107" t="s">
        <v>303</v>
      </c>
      <c r="J17" s="106" t="s">
        <v>477</v>
      </c>
      <c r="K17" s="106"/>
      <c r="L17" s="106"/>
      <c r="M17" s="106" t="s">
        <v>298</v>
      </c>
      <c r="N17" s="106" t="s">
        <v>307</v>
      </c>
      <c r="O17" s="106" t="s">
        <v>25</v>
      </c>
      <c r="P17" s="215">
        <v>117900000</v>
      </c>
      <c r="Q17" s="217"/>
      <c r="R17" s="223" t="str">
        <f t="shared" si="2"/>
        <v>3.11.01</v>
      </c>
      <c r="S17" s="223" t="str">
        <f t="shared" si="0"/>
        <v>BANGUNAN GEDUNG TEMPAT KERJA</v>
      </c>
      <c r="T17" s="223">
        <f t="shared" si="1"/>
        <v>50</v>
      </c>
      <c r="U17" s="155">
        <f t="shared" si="3"/>
        <v>2357999.7999999998</v>
      </c>
      <c r="V17" s="224">
        <f t="shared" si="4"/>
        <v>13</v>
      </c>
      <c r="W17" s="155">
        <f t="shared" si="5"/>
        <v>30653997.399999999</v>
      </c>
      <c r="X17" s="155">
        <f t="shared" si="6"/>
        <v>14</v>
      </c>
      <c r="Y17" s="155">
        <f t="shared" si="7"/>
        <v>2357999.7999999998</v>
      </c>
      <c r="Z17" s="224">
        <f t="shared" si="8"/>
        <v>2357999.7999999998</v>
      </c>
      <c r="AA17" s="224">
        <f t="shared" si="9"/>
        <v>2357999.7999999998</v>
      </c>
      <c r="AB17" s="224">
        <f t="shared" si="10"/>
        <v>2357999.7999999998</v>
      </c>
      <c r="AC17" s="225" t="str">
        <f t="shared" si="11"/>
        <v>2000</v>
      </c>
      <c r="AD17" s="226">
        <f t="shared" si="12"/>
        <v>77814003.400000006</v>
      </c>
      <c r="AE17" s="218">
        <f t="shared" si="13"/>
        <v>40085996.599999994</v>
      </c>
    </row>
    <row r="18" spans="1:48" s="151" customFormat="1" ht="30" customHeight="1" x14ac:dyDescent="0.15">
      <c r="A18" s="222" t="s">
        <v>730</v>
      </c>
      <c r="B18" s="98" t="s">
        <v>308</v>
      </c>
      <c r="C18" s="107" t="s">
        <v>887</v>
      </c>
      <c r="D18" s="107"/>
      <c r="E18" s="106" t="s">
        <v>35</v>
      </c>
      <c r="F18" s="98" t="s">
        <v>306</v>
      </c>
      <c r="G18" s="98"/>
      <c r="H18" s="98">
        <v>96</v>
      </c>
      <c r="I18" s="107" t="s">
        <v>303</v>
      </c>
      <c r="J18" s="106" t="s">
        <v>477</v>
      </c>
      <c r="K18" s="106"/>
      <c r="L18" s="106"/>
      <c r="M18" s="106" t="s">
        <v>298</v>
      </c>
      <c r="N18" s="106" t="s">
        <v>307</v>
      </c>
      <c r="O18" s="106" t="s">
        <v>25</v>
      </c>
      <c r="P18" s="215">
        <v>94320000</v>
      </c>
      <c r="Q18" s="217"/>
      <c r="R18" s="223" t="str">
        <f t="shared" si="2"/>
        <v>3.11.01</v>
      </c>
      <c r="S18" s="223" t="str">
        <f t="shared" si="0"/>
        <v>BANGUNAN GEDUNG TEMPAT KERJA</v>
      </c>
      <c r="T18" s="223">
        <f t="shared" si="1"/>
        <v>50</v>
      </c>
      <c r="U18" s="155">
        <f t="shared" si="3"/>
        <v>1886399.8</v>
      </c>
      <c r="V18" s="224">
        <f t="shared" si="4"/>
        <v>13</v>
      </c>
      <c r="W18" s="155">
        <f t="shared" si="5"/>
        <v>24523197.400000002</v>
      </c>
      <c r="X18" s="155">
        <f t="shared" si="6"/>
        <v>14</v>
      </c>
      <c r="Y18" s="155">
        <f t="shared" si="7"/>
        <v>1886399.8</v>
      </c>
      <c r="Z18" s="224">
        <f t="shared" si="8"/>
        <v>1886399.8</v>
      </c>
      <c r="AA18" s="224">
        <f t="shared" si="9"/>
        <v>1886399.8</v>
      </c>
      <c r="AB18" s="224">
        <f t="shared" si="10"/>
        <v>1886399.8</v>
      </c>
      <c r="AC18" s="225" t="str">
        <f t="shared" si="11"/>
        <v>2000</v>
      </c>
      <c r="AD18" s="226">
        <f t="shared" si="12"/>
        <v>62251203.399999991</v>
      </c>
      <c r="AE18" s="218">
        <f t="shared" si="13"/>
        <v>32068796.600000005</v>
      </c>
    </row>
    <row r="19" spans="1:48" s="151" customFormat="1" ht="30" customHeight="1" x14ac:dyDescent="0.15">
      <c r="A19" s="222" t="s">
        <v>730</v>
      </c>
      <c r="B19" s="107" t="s">
        <v>309</v>
      </c>
      <c r="C19" s="107" t="s">
        <v>887</v>
      </c>
      <c r="D19" s="107" t="s">
        <v>353</v>
      </c>
      <c r="E19" s="106" t="s">
        <v>26</v>
      </c>
      <c r="F19" s="98" t="s">
        <v>306</v>
      </c>
      <c r="G19" s="98"/>
      <c r="H19" s="98">
        <v>240</v>
      </c>
      <c r="I19" s="107" t="s">
        <v>303</v>
      </c>
      <c r="J19" s="106">
        <v>2004</v>
      </c>
      <c r="K19" s="106" t="s">
        <v>294</v>
      </c>
      <c r="L19" s="106"/>
      <c r="M19" s="106" t="s">
        <v>298</v>
      </c>
      <c r="N19" s="106" t="s">
        <v>307</v>
      </c>
      <c r="O19" s="106" t="s">
        <v>25</v>
      </c>
      <c r="P19" s="215">
        <v>251520000</v>
      </c>
      <c r="Q19" s="217"/>
      <c r="R19" s="223" t="str">
        <f t="shared" si="2"/>
        <v>3.11.01</v>
      </c>
      <c r="S19" s="223" t="str">
        <f t="shared" si="0"/>
        <v>BANGUNAN GEDUNG TEMPAT KERJA</v>
      </c>
      <c r="T19" s="223">
        <f t="shared" si="1"/>
        <v>50</v>
      </c>
      <c r="U19" s="155">
        <f t="shared" si="3"/>
        <v>5030399.8</v>
      </c>
      <c r="V19" s="224">
        <f t="shared" si="4"/>
        <v>9</v>
      </c>
      <c r="W19" s="155">
        <f t="shared" si="5"/>
        <v>45273598.199999996</v>
      </c>
      <c r="X19" s="155">
        <f t="shared" si="6"/>
        <v>10</v>
      </c>
      <c r="Y19" s="155">
        <f t="shared" si="7"/>
        <v>5030399.8</v>
      </c>
      <c r="Z19" s="224">
        <f t="shared" si="8"/>
        <v>5030399.8</v>
      </c>
      <c r="AA19" s="224">
        <f t="shared" si="9"/>
        <v>5030399.8</v>
      </c>
      <c r="AB19" s="224">
        <f t="shared" si="10"/>
        <v>5030399.8</v>
      </c>
      <c r="AC19" s="225">
        <f t="shared" si="11"/>
        <v>2004</v>
      </c>
      <c r="AD19" s="226">
        <f t="shared" si="12"/>
        <v>186124802.60000002</v>
      </c>
      <c r="AE19" s="218">
        <f t="shared" si="13"/>
        <v>65395197.399999984</v>
      </c>
    </row>
    <row r="20" spans="1:48" s="151" customFormat="1" ht="18" customHeight="1" x14ac:dyDescent="0.15">
      <c r="A20" s="222" t="s">
        <v>730</v>
      </c>
      <c r="B20" s="107" t="s">
        <v>310</v>
      </c>
      <c r="C20" s="107" t="s">
        <v>889</v>
      </c>
      <c r="D20" s="107"/>
      <c r="E20" s="106" t="s">
        <v>26</v>
      </c>
      <c r="F20" s="98" t="s">
        <v>312</v>
      </c>
      <c r="G20" s="98" t="s">
        <v>313</v>
      </c>
      <c r="H20" s="98"/>
      <c r="I20" s="107" t="s">
        <v>315</v>
      </c>
      <c r="J20" s="106">
        <v>2010</v>
      </c>
      <c r="K20" s="106"/>
      <c r="L20" s="106"/>
      <c r="M20" s="106" t="s">
        <v>311</v>
      </c>
      <c r="N20" s="106"/>
      <c r="O20" s="106" t="s">
        <v>314</v>
      </c>
      <c r="P20" s="215">
        <v>800174000</v>
      </c>
      <c r="Q20" s="217"/>
      <c r="R20" s="223" t="str">
        <f t="shared" si="2"/>
        <v>3.11.01</v>
      </c>
      <c r="S20" s="223" t="str">
        <f t="shared" si="0"/>
        <v>BANGUNAN GEDUNG TEMPAT KERJA</v>
      </c>
      <c r="T20" s="223">
        <f t="shared" si="1"/>
        <v>50</v>
      </c>
      <c r="U20" s="155">
        <f t="shared" si="3"/>
        <v>16003479.800000001</v>
      </c>
      <c r="V20" s="224">
        <f t="shared" si="4"/>
        <v>3</v>
      </c>
      <c r="W20" s="155">
        <f t="shared" si="5"/>
        <v>48010439.400000006</v>
      </c>
      <c r="X20" s="155">
        <f t="shared" si="6"/>
        <v>4</v>
      </c>
      <c r="Y20" s="155">
        <f t="shared" si="7"/>
        <v>16003479.800000001</v>
      </c>
      <c r="Z20" s="224">
        <f t="shared" si="8"/>
        <v>16003479.800000001</v>
      </c>
      <c r="AA20" s="224">
        <f t="shared" si="9"/>
        <v>16003479.800000001</v>
      </c>
      <c r="AB20" s="224">
        <f t="shared" si="10"/>
        <v>16003479.800000001</v>
      </c>
      <c r="AC20" s="225">
        <f t="shared" si="11"/>
        <v>2010</v>
      </c>
      <c r="AD20" s="226">
        <f t="shared" si="12"/>
        <v>688149641.39999998</v>
      </c>
      <c r="AE20" s="218">
        <f t="shared" si="13"/>
        <v>112024358.59999999</v>
      </c>
    </row>
    <row r="21" spans="1:48" s="333" customFormat="1" ht="18" customHeight="1" x14ac:dyDescent="0.15">
      <c r="A21" s="320" t="s">
        <v>730</v>
      </c>
      <c r="B21" s="321" t="s">
        <v>479</v>
      </c>
      <c r="C21" s="321" t="s">
        <v>888</v>
      </c>
      <c r="D21" s="321" t="s">
        <v>353</v>
      </c>
      <c r="E21" s="322" t="s">
        <v>480</v>
      </c>
      <c r="F21" s="323" t="s">
        <v>312</v>
      </c>
      <c r="G21" s="323" t="s">
        <v>313</v>
      </c>
      <c r="H21" s="323" t="s">
        <v>481</v>
      </c>
      <c r="I21" s="321" t="s">
        <v>482</v>
      </c>
      <c r="J21" s="324">
        <v>2007</v>
      </c>
      <c r="K21" s="323" t="s">
        <v>172</v>
      </c>
      <c r="L21" s="322" t="s">
        <v>481</v>
      </c>
      <c r="M21" s="322" t="s">
        <v>483</v>
      </c>
      <c r="N21" s="322"/>
      <c r="O21" s="322" t="s">
        <v>172</v>
      </c>
      <c r="P21" s="325">
        <v>398932867.19903994</v>
      </c>
      <c r="Q21" s="326" t="s">
        <v>617</v>
      </c>
      <c r="R21" s="327" t="str">
        <f t="shared" si="2"/>
        <v>3.11.01</v>
      </c>
      <c r="S21" s="327" t="str">
        <f t="shared" si="0"/>
        <v>BANGUNAN GEDUNG TEMPAT KERJA</v>
      </c>
      <c r="T21" s="327">
        <f t="shared" si="1"/>
        <v>50</v>
      </c>
      <c r="U21" s="328">
        <f t="shared" si="3"/>
        <v>7978657.1439807983</v>
      </c>
      <c r="V21" s="329">
        <f t="shared" si="4"/>
        <v>6</v>
      </c>
      <c r="W21" s="328">
        <f t="shared" si="5"/>
        <v>47871942.863884792</v>
      </c>
      <c r="X21" s="328">
        <f t="shared" si="6"/>
        <v>7</v>
      </c>
      <c r="Y21" s="328">
        <f t="shared" si="7"/>
        <v>7978657.1439807983</v>
      </c>
      <c r="Z21" s="329">
        <f t="shared" si="8"/>
        <v>7978657.1439807983</v>
      </c>
      <c r="AA21" s="329">
        <f t="shared" si="9"/>
        <v>7978657.1439807983</v>
      </c>
      <c r="AB21" s="329">
        <f t="shared" si="10"/>
        <v>7978657.1439807983</v>
      </c>
      <c r="AC21" s="330">
        <f t="shared" si="11"/>
        <v>2007</v>
      </c>
      <c r="AD21" s="331">
        <f t="shared" si="12"/>
        <v>319146295.75923193</v>
      </c>
      <c r="AE21" s="332">
        <f t="shared" si="13"/>
        <v>79786571.439807996</v>
      </c>
      <c r="AP21" s="333" t="s">
        <v>481</v>
      </c>
      <c r="AQ21" s="333" t="s">
        <v>25</v>
      </c>
      <c r="AR21" s="333">
        <v>2007</v>
      </c>
      <c r="AV21" s="333">
        <v>398932867.19903994</v>
      </c>
    </row>
    <row r="22" spans="1:48" s="151" customFormat="1" ht="26.25" customHeight="1" x14ac:dyDescent="0.15">
      <c r="A22" s="222" t="s">
        <v>730</v>
      </c>
      <c r="B22" s="107" t="s">
        <v>484</v>
      </c>
      <c r="C22" s="107" t="s">
        <v>888</v>
      </c>
      <c r="D22" s="107" t="s">
        <v>353</v>
      </c>
      <c r="E22" s="106" t="s">
        <v>480</v>
      </c>
      <c r="F22" s="98" t="s">
        <v>312</v>
      </c>
      <c r="G22" s="98" t="s">
        <v>313</v>
      </c>
      <c r="H22" s="98" t="s">
        <v>481</v>
      </c>
      <c r="I22" s="107" t="s">
        <v>485</v>
      </c>
      <c r="J22" s="227">
        <v>2007</v>
      </c>
      <c r="K22" s="98" t="s">
        <v>486</v>
      </c>
      <c r="L22" s="106" t="s">
        <v>481</v>
      </c>
      <c r="M22" s="106" t="s">
        <v>487</v>
      </c>
      <c r="N22" s="106"/>
      <c r="O22" s="106" t="s">
        <v>172</v>
      </c>
      <c r="P22" s="215">
        <v>109528308.97073069</v>
      </c>
      <c r="Q22" s="238" t="s">
        <v>617</v>
      </c>
      <c r="R22" s="223" t="str">
        <f t="shared" si="2"/>
        <v>3.11.01</v>
      </c>
      <c r="S22" s="223" t="str">
        <f t="shared" si="0"/>
        <v>BANGUNAN GEDUNG TEMPAT KERJA</v>
      </c>
      <c r="T22" s="223">
        <f t="shared" si="1"/>
        <v>50</v>
      </c>
      <c r="U22" s="155">
        <f t="shared" si="3"/>
        <v>2190565.9794146139</v>
      </c>
      <c r="V22" s="224">
        <f t="shared" si="4"/>
        <v>6</v>
      </c>
      <c r="W22" s="155">
        <f t="shared" si="5"/>
        <v>13143395.876487684</v>
      </c>
      <c r="X22" s="155">
        <f t="shared" si="6"/>
        <v>7</v>
      </c>
      <c r="Y22" s="155">
        <f t="shared" si="7"/>
        <v>2190565.9794146139</v>
      </c>
      <c r="Z22" s="224">
        <f t="shared" si="8"/>
        <v>2190565.9794146139</v>
      </c>
      <c r="AA22" s="224">
        <f t="shared" si="9"/>
        <v>2190565.9794146139</v>
      </c>
      <c r="AB22" s="224">
        <f t="shared" si="10"/>
        <v>2190565.9794146139</v>
      </c>
      <c r="AC22" s="225">
        <f t="shared" si="11"/>
        <v>2007</v>
      </c>
      <c r="AD22" s="226">
        <f t="shared" si="12"/>
        <v>87622649.176584557</v>
      </c>
      <c r="AE22" s="218">
        <f t="shared" si="13"/>
        <v>21905659.794146135</v>
      </c>
      <c r="AP22" s="151" t="s">
        <v>481</v>
      </c>
      <c r="AQ22" s="151" t="s">
        <v>25</v>
      </c>
      <c r="AR22" s="151">
        <v>2007</v>
      </c>
      <c r="AV22" s="151">
        <v>109528308.97073069</v>
      </c>
    </row>
    <row r="23" spans="1:48" s="151" customFormat="1" ht="26.25" customHeight="1" x14ac:dyDescent="0.15">
      <c r="A23" s="222" t="s">
        <v>730</v>
      </c>
      <c r="B23" s="107" t="s">
        <v>488</v>
      </c>
      <c r="C23" s="107" t="s">
        <v>888</v>
      </c>
      <c r="D23" s="107" t="s">
        <v>353</v>
      </c>
      <c r="E23" s="106" t="s">
        <v>480</v>
      </c>
      <c r="F23" s="98" t="s">
        <v>312</v>
      </c>
      <c r="G23" s="98" t="s">
        <v>313</v>
      </c>
      <c r="H23" s="98" t="s">
        <v>481</v>
      </c>
      <c r="I23" s="107" t="s">
        <v>489</v>
      </c>
      <c r="J23" s="227">
        <v>2007</v>
      </c>
      <c r="K23" s="98" t="s">
        <v>490</v>
      </c>
      <c r="L23" s="106" t="s">
        <v>481</v>
      </c>
      <c r="M23" s="106" t="s">
        <v>487</v>
      </c>
      <c r="N23" s="106"/>
      <c r="O23" s="106" t="s">
        <v>172</v>
      </c>
      <c r="P23" s="215">
        <v>428983868.5822084</v>
      </c>
      <c r="Q23" s="238" t="s">
        <v>617</v>
      </c>
      <c r="R23" s="223" t="str">
        <f t="shared" si="2"/>
        <v>3.11.01</v>
      </c>
      <c r="S23" s="223" t="str">
        <f t="shared" si="0"/>
        <v>BANGUNAN GEDUNG TEMPAT KERJA</v>
      </c>
      <c r="T23" s="223">
        <f t="shared" si="1"/>
        <v>50</v>
      </c>
      <c r="U23" s="155">
        <f t="shared" si="3"/>
        <v>8579677.171644168</v>
      </c>
      <c r="V23" s="224">
        <f t="shared" si="4"/>
        <v>6</v>
      </c>
      <c r="W23" s="155">
        <f t="shared" si="5"/>
        <v>51478063.029865012</v>
      </c>
      <c r="X23" s="155">
        <f t="shared" si="6"/>
        <v>7</v>
      </c>
      <c r="Y23" s="155">
        <f t="shared" si="7"/>
        <v>8579677.171644168</v>
      </c>
      <c r="Z23" s="224">
        <f t="shared" si="8"/>
        <v>8579677.171644168</v>
      </c>
      <c r="AA23" s="224">
        <f t="shared" si="9"/>
        <v>8579677.171644168</v>
      </c>
      <c r="AB23" s="224">
        <f t="shared" si="10"/>
        <v>8579677.171644168</v>
      </c>
      <c r="AC23" s="225">
        <f t="shared" si="11"/>
        <v>2007</v>
      </c>
      <c r="AD23" s="226">
        <f t="shared" si="12"/>
        <v>343187096.8657667</v>
      </c>
      <c r="AE23" s="218">
        <f t="shared" si="13"/>
        <v>85796771.716441676</v>
      </c>
      <c r="AP23" s="151" t="s">
        <v>481</v>
      </c>
      <c r="AQ23" s="151" t="s">
        <v>25</v>
      </c>
      <c r="AR23" s="151">
        <v>2007</v>
      </c>
      <c r="AV23" s="151">
        <v>428983868.5822084</v>
      </c>
    </row>
    <row r="24" spans="1:48" s="333" customFormat="1" ht="26.25" customHeight="1" x14ac:dyDescent="0.15">
      <c r="A24" s="320" t="s">
        <v>730</v>
      </c>
      <c r="B24" s="321" t="s">
        <v>491</v>
      </c>
      <c r="C24" s="321" t="s">
        <v>888</v>
      </c>
      <c r="D24" s="321" t="s">
        <v>353</v>
      </c>
      <c r="E24" s="322" t="s">
        <v>480</v>
      </c>
      <c r="F24" s="323" t="s">
        <v>312</v>
      </c>
      <c r="G24" s="323" t="s">
        <v>313</v>
      </c>
      <c r="H24" s="323" t="s">
        <v>481</v>
      </c>
      <c r="I24" s="321" t="s">
        <v>492</v>
      </c>
      <c r="J24" s="324">
        <v>2007</v>
      </c>
      <c r="K24" s="323" t="s">
        <v>493</v>
      </c>
      <c r="L24" s="322" t="s">
        <v>481</v>
      </c>
      <c r="M24" s="322" t="s">
        <v>487</v>
      </c>
      <c r="N24" s="322"/>
      <c r="O24" s="322" t="s">
        <v>172</v>
      </c>
      <c r="P24" s="325">
        <v>286340014.7833271</v>
      </c>
      <c r="Q24" s="326" t="s">
        <v>617</v>
      </c>
      <c r="R24" s="327" t="str">
        <f t="shared" si="2"/>
        <v>3.11.01</v>
      </c>
      <c r="S24" s="327" t="str">
        <f t="shared" si="0"/>
        <v>BANGUNAN GEDUNG TEMPAT KERJA</v>
      </c>
      <c r="T24" s="327">
        <f t="shared" si="1"/>
        <v>50</v>
      </c>
      <c r="U24" s="328">
        <f t="shared" si="3"/>
        <v>5726800.0956665417</v>
      </c>
      <c r="V24" s="329">
        <f t="shared" si="4"/>
        <v>6</v>
      </c>
      <c r="W24" s="328">
        <f t="shared" si="5"/>
        <v>34360800.573999248</v>
      </c>
      <c r="X24" s="328">
        <f t="shared" si="6"/>
        <v>7</v>
      </c>
      <c r="Y24" s="328">
        <f t="shared" si="7"/>
        <v>5726800.0956665417</v>
      </c>
      <c r="Z24" s="329">
        <f t="shared" si="8"/>
        <v>5726800.0956665417</v>
      </c>
      <c r="AA24" s="329">
        <f t="shared" si="9"/>
        <v>5726800.0956665417</v>
      </c>
      <c r="AB24" s="329">
        <f t="shared" si="10"/>
        <v>5726800.0956665417</v>
      </c>
      <c r="AC24" s="330">
        <f t="shared" si="11"/>
        <v>2007</v>
      </c>
      <c r="AD24" s="331">
        <f t="shared" si="12"/>
        <v>229072013.82666168</v>
      </c>
      <c r="AE24" s="332">
        <f t="shared" si="13"/>
        <v>57268000.956665419</v>
      </c>
      <c r="AP24" s="333" t="s">
        <v>481</v>
      </c>
      <c r="AQ24" s="333" t="s">
        <v>25</v>
      </c>
      <c r="AR24" s="333">
        <v>2007</v>
      </c>
      <c r="AV24" s="333">
        <v>286340014.7833271</v>
      </c>
    </row>
    <row r="25" spans="1:48" s="151" customFormat="1" ht="18" customHeight="1" x14ac:dyDescent="0.15">
      <c r="A25" s="222" t="s">
        <v>730</v>
      </c>
      <c r="B25" s="107" t="s">
        <v>494</v>
      </c>
      <c r="C25" s="107" t="s">
        <v>888</v>
      </c>
      <c r="D25" s="107"/>
      <c r="E25" s="106" t="s">
        <v>495</v>
      </c>
      <c r="F25" s="98" t="s">
        <v>495</v>
      </c>
      <c r="G25" s="98" t="s">
        <v>495</v>
      </c>
      <c r="H25" s="98"/>
      <c r="I25" s="107" t="s">
        <v>495</v>
      </c>
      <c r="J25" s="228" t="s">
        <v>726</v>
      </c>
      <c r="K25" s="98"/>
      <c r="L25" s="106"/>
      <c r="M25" s="106" t="s">
        <v>495</v>
      </c>
      <c r="N25" s="106"/>
      <c r="O25" s="106"/>
      <c r="P25" s="215">
        <v>13153839.819550499</v>
      </c>
      <c r="Q25" s="238" t="s">
        <v>617</v>
      </c>
      <c r="R25" s="223" t="str">
        <f t="shared" si="2"/>
        <v>3.11.01</v>
      </c>
      <c r="S25" s="223" t="str">
        <f t="shared" si="0"/>
        <v>BANGUNAN GEDUNG TEMPAT KERJA</v>
      </c>
      <c r="T25" s="223">
        <f t="shared" si="1"/>
        <v>50</v>
      </c>
      <c r="U25" s="155">
        <f t="shared" si="3"/>
        <v>263076.59639100998</v>
      </c>
      <c r="V25" s="224">
        <f t="shared" si="4"/>
        <v>6</v>
      </c>
      <c r="W25" s="155">
        <f t="shared" si="5"/>
        <v>1578459.5783460599</v>
      </c>
      <c r="X25" s="155">
        <f t="shared" si="6"/>
        <v>7</v>
      </c>
      <c r="Y25" s="155">
        <f t="shared" si="7"/>
        <v>263076.59639100998</v>
      </c>
      <c r="Z25" s="224">
        <f t="shared" si="8"/>
        <v>263076.59639100998</v>
      </c>
      <c r="AA25" s="224">
        <f t="shared" si="9"/>
        <v>263076.59639100998</v>
      </c>
      <c r="AB25" s="224">
        <f t="shared" si="10"/>
        <v>263076.59639100998</v>
      </c>
      <c r="AC25" s="225" t="str">
        <f t="shared" si="11"/>
        <v>2007</v>
      </c>
      <c r="AD25" s="226">
        <f t="shared" si="12"/>
        <v>10523073.8556404</v>
      </c>
      <c r="AE25" s="218">
        <f t="shared" si="13"/>
        <v>2630765.9639101001</v>
      </c>
      <c r="AQ25" s="151" t="s">
        <v>25</v>
      </c>
      <c r="AR25" s="151">
        <v>2007</v>
      </c>
      <c r="AV25" s="151">
        <v>13153839.819550527</v>
      </c>
    </row>
    <row r="26" spans="1:48" s="333" customFormat="1" ht="18" customHeight="1" x14ac:dyDescent="0.15">
      <c r="A26" s="320" t="s">
        <v>730</v>
      </c>
      <c r="B26" s="321" t="s">
        <v>496</v>
      </c>
      <c r="C26" s="321" t="s">
        <v>888</v>
      </c>
      <c r="D26" s="321"/>
      <c r="E26" s="322" t="s">
        <v>480</v>
      </c>
      <c r="F26" s="323" t="s">
        <v>495</v>
      </c>
      <c r="G26" s="323" t="s">
        <v>495</v>
      </c>
      <c r="H26" s="323"/>
      <c r="I26" s="321" t="s">
        <v>497</v>
      </c>
      <c r="J26" s="334" t="s">
        <v>726</v>
      </c>
      <c r="K26" s="323"/>
      <c r="L26" s="322"/>
      <c r="M26" s="322" t="s">
        <v>495</v>
      </c>
      <c r="N26" s="322"/>
      <c r="O26" s="322"/>
      <c r="P26" s="325">
        <v>592157753.59868789</v>
      </c>
      <c r="Q26" s="326" t="s">
        <v>617</v>
      </c>
      <c r="R26" s="327" t="str">
        <f t="shared" si="2"/>
        <v>3.11.01</v>
      </c>
      <c r="S26" s="327" t="str">
        <f t="shared" si="0"/>
        <v>BANGUNAN GEDUNG TEMPAT KERJA</v>
      </c>
      <c r="T26" s="327">
        <f t="shared" si="1"/>
        <v>50</v>
      </c>
      <c r="U26" s="328">
        <f t="shared" si="3"/>
        <v>11843154.871973759</v>
      </c>
      <c r="V26" s="329">
        <f t="shared" si="4"/>
        <v>6</v>
      </c>
      <c r="W26" s="328">
        <f t="shared" si="5"/>
        <v>71058929.231842548</v>
      </c>
      <c r="X26" s="328">
        <f t="shared" si="6"/>
        <v>7</v>
      </c>
      <c r="Y26" s="328">
        <f t="shared" si="7"/>
        <v>11843154.871973759</v>
      </c>
      <c r="Z26" s="329">
        <f t="shared" si="8"/>
        <v>11843154.871973759</v>
      </c>
      <c r="AA26" s="329">
        <f t="shared" si="9"/>
        <v>11843154.871973759</v>
      </c>
      <c r="AB26" s="329">
        <f t="shared" si="10"/>
        <v>11843154.871973759</v>
      </c>
      <c r="AC26" s="330" t="str">
        <f t="shared" si="11"/>
        <v>2007</v>
      </c>
      <c r="AD26" s="331">
        <f t="shared" si="12"/>
        <v>473726204.8789503</v>
      </c>
      <c r="AE26" s="332">
        <f t="shared" si="13"/>
        <v>118431548.71973756</v>
      </c>
      <c r="AQ26" s="333" t="s">
        <v>25</v>
      </c>
      <c r="AR26" s="333">
        <v>2007</v>
      </c>
      <c r="AV26" s="333">
        <v>592157753.59868789</v>
      </c>
    </row>
    <row r="27" spans="1:48" s="151" customFormat="1" ht="27" customHeight="1" x14ac:dyDescent="0.15">
      <c r="A27" s="222" t="s">
        <v>730</v>
      </c>
      <c r="B27" s="107" t="s">
        <v>498</v>
      </c>
      <c r="C27" s="107" t="s">
        <v>888</v>
      </c>
      <c r="D27" s="107" t="s">
        <v>353</v>
      </c>
      <c r="E27" s="106" t="s">
        <v>495</v>
      </c>
      <c r="F27" s="98" t="s">
        <v>312</v>
      </c>
      <c r="G27" s="98" t="s">
        <v>313</v>
      </c>
      <c r="H27" s="98" t="s">
        <v>481</v>
      </c>
      <c r="I27" s="107" t="s">
        <v>495</v>
      </c>
      <c r="J27" s="228" t="s">
        <v>726</v>
      </c>
      <c r="K27" s="98" t="s">
        <v>499</v>
      </c>
      <c r="L27" s="106" t="s">
        <v>481</v>
      </c>
      <c r="M27" s="106" t="s">
        <v>487</v>
      </c>
      <c r="N27" s="106"/>
      <c r="O27" s="106" t="s">
        <v>172</v>
      </c>
      <c r="P27" s="215">
        <v>28466515.945363164</v>
      </c>
      <c r="Q27" s="238" t="s">
        <v>617</v>
      </c>
      <c r="R27" s="223" t="str">
        <f t="shared" si="2"/>
        <v>3.11.01</v>
      </c>
      <c r="S27" s="223" t="str">
        <f t="shared" si="0"/>
        <v>BANGUNAN GEDUNG TEMPAT KERJA</v>
      </c>
      <c r="T27" s="223">
        <f t="shared" si="1"/>
        <v>50</v>
      </c>
      <c r="U27" s="155">
        <f t="shared" si="3"/>
        <v>569330.11890726327</v>
      </c>
      <c r="V27" s="224">
        <f t="shared" si="4"/>
        <v>6</v>
      </c>
      <c r="W27" s="155">
        <f t="shared" si="5"/>
        <v>3415980.7134435796</v>
      </c>
      <c r="X27" s="155">
        <f t="shared" si="6"/>
        <v>7</v>
      </c>
      <c r="Y27" s="155">
        <f t="shared" si="7"/>
        <v>569330.11890726327</v>
      </c>
      <c r="Z27" s="224">
        <f t="shared" si="8"/>
        <v>569330.11890726327</v>
      </c>
      <c r="AA27" s="224">
        <f t="shared" si="9"/>
        <v>569330.11890726327</v>
      </c>
      <c r="AB27" s="224">
        <f t="shared" si="10"/>
        <v>569330.11890726327</v>
      </c>
      <c r="AC27" s="225" t="str">
        <f t="shared" si="11"/>
        <v>2007</v>
      </c>
      <c r="AD27" s="226">
        <f t="shared" si="12"/>
        <v>22773214.756290533</v>
      </c>
      <c r="AE27" s="218">
        <f t="shared" si="13"/>
        <v>5693301.1890726332</v>
      </c>
      <c r="AP27" s="151" t="s">
        <v>481</v>
      </c>
      <c r="AQ27" s="151" t="s">
        <v>25</v>
      </c>
      <c r="AR27" s="151">
        <v>2007</v>
      </c>
      <c r="AV27" s="151">
        <v>28466515.945363164</v>
      </c>
    </row>
    <row r="28" spans="1:48" s="151" customFormat="1" ht="18" customHeight="1" x14ac:dyDescent="0.15">
      <c r="A28" s="222" t="s">
        <v>730</v>
      </c>
      <c r="B28" s="107" t="s">
        <v>494</v>
      </c>
      <c r="C28" s="107" t="s">
        <v>888</v>
      </c>
      <c r="D28" s="107"/>
      <c r="E28" s="106" t="s">
        <v>495</v>
      </c>
      <c r="F28" s="98" t="s">
        <v>495</v>
      </c>
      <c r="G28" s="98" t="s">
        <v>495</v>
      </c>
      <c r="H28" s="98"/>
      <c r="I28" s="107" t="s">
        <v>495</v>
      </c>
      <c r="J28" s="228" t="s">
        <v>726</v>
      </c>
      <c r="K28" s="98"/>
      <c r="L28" s="106"/>
      <c r="M28" s="106" t="s">
        <v>495</v>
      </c>
      <c r="N28" s="106"/>
      <c r="O28" s="106"/>
      <c r="P28" s="215">
        <v>21688774.053610031</v>
      </c>
      <c r="Q28" s="238" t="s">
        <v>617</v>
      </c>
      <c r="R28" s="223" t="str">
        <f t="shared" si="2"/>
        <v>3.11.01</v>
      </c>
      <c r="S28" s="223" t="str">
        <f t="shared" si="0"/>
        <v>BANGUNAN GEDUNG TEMPAT KERJA</v>
      </c>
      <c r="T28" s="223">
        <f t="shared" si="1"/>
        <v>50</v>
      </c>
      <c r="U28" s="155">
        <f t="shared" si="3"/>
        <v>433775.28107220063</v>
      </c>
      <c r="V28" s="224">
        <f t="shared" si="4"/>
        <v>6</v>
      </c>
      <c r="W28" s="155">
        <f t="shared" si="5"/>
        <v>2602651.6864332035</v>
      </c>
      <c r="X28" s="155">
        <f t="shared" si="6"/>
        <v>7</v>
      </c>
      <c r="Y28" s="155">
        <f t="shared" si="7"/>
        <v>433775.28107220063</v>
      </c>
      <c r="Z28" s="224">
        <f t="shared" si="8"/>
        <v>433775.28107220063</v>
      </c>
      <c r="AA28" s="224">
        <f t="shared" si="9"/>
        <v>433775.28107220063</v>
      </c>
      <c r="AB28" s="224">
        <f t="shared" si="10"/>
        <v>433775.28107220063</v>
      </c>
      <c r="AC28" s="225" t="str">
        <f t="shared" si="11"/>
        <v>2007</v>
      </c>
      <c r="AD28" s="226">
        <f t="shared" si="12"/>
        <v>17351021.242888026</v>
      </c>
      <c r="AE28" s="218">
        <f t="shared" si="13"/>
        <v>4337752.8107220065</v>
      </c>
      <c r="AQ28" s="151" t="s">
        <v>25</v>
      </c>
      <c r="AR28" s="151">
        <v>2007</v>
      </c>
      <c r="AV28" s="151">
        <v>21688774.053610031</v>
      </c>
    </row>
    <row r="29" spans="1:48" s="333" customFormat="1" ht="18" customHeight="1" x14ac:dyDescent="0.15">
      <c r="A29" s="320" t="s">
        <v>730</v>
      </c>
      <c r="B29" s="321" t="s">
        <v>500</v>
      </c>
      <c r="C29" s="321" t="s">
        <v>888</v>
      </c>
      <c r="D29" s="321"/>
      <c r="E29" s="322" t="s">
        <v>480</v>
      </c>
      <c r="F29" s="323" t="s">
        <v>495</v>
      </c>
      <c r="G29" s="323" t="s">
        <v>495</v>
      </c>
      <c r="H29" s="323"/>
      <c r="I29" s="321" t="s">
        <v>501</v>
      </c>
      <c r="J29" s="334" t="s">
        <v>726</v>
      </c>
      <c r="K29" s="323"/>
      <c r="L29" s="322"/>
      <c r="M29" s="322" t="s">
        <v>495</v>
      </c>
      <c r="N29" s="322"/>
      <c r="O29" s="322"/>
      <c r="P29" s="325">
        <v>376386583.28238451</v>
      </c>
      <c r="Q29" s="326" t="s">
        <v>617</v>
      </c>
      <c r="R29" s="327" t="str">
        <f t="shared" si="2"/>
        <v>3.11.01</v>
      </c>
      <c r="S29" s="327" t="str">
        <f t="shared" si="0"/>
        <v>BANGUNAN GEDUNG TEMPAT KERJA</v>
      </c>
      <c r="T29" s="327">
        <f t="shared" si="1"/>
        <v>50</v>
      </c>
      <c r="U29" s="328">
        <f t="shared" si="3"/>
        <v>7527731.46564769</v>
      </c>
      <c r="V29" s="329">
        <f t="shared" si="4"/>
        <v>6</v>
      </c>
      <c r="W29" s="328">
        <f t="shared" si="5"/>
        <v>45166388.79388614</v>
      </c>
      <c r="X29" s="328">
        <f t="shared" si="6"/>
        <v>7</v>
      </c>
      <c r="Y29" s="328">
        <f t="shared" si="7"/>
        <v>7527731.46564769</v>
      </c>
      <c r="Z29" s="329">
        <f t="shared" si="8"/>
        <v>7527731.46564769</v>
      </c>
      <c r="AA29" s="329">
        <f t="shared" si="9"/>
        <v>7527731.46564769</v>
      </c>
      <c r="AB29" s="329">
        <f t="shared" si="10"/>
        <v>7527731.46564769</v>
      </c>
      <c r="AC29" s="330" t="str">
        <f t="shared" si="11"/>
        <v>2007</v>
      </c>
      <c r="AD29" s="331">
        <f t="shared" si="12"/>
        <v>301109268.6259076</v>
      </c>
      <c r="AE29" s="332">
        <f t="shared" si="13"/>
        <v>75277314.656476915</v>
      </c>
      <c r="AQ29" s="333" t="s">
        <v>25</v>
      </c>
      <c r="AR29" s="333">
        <v>2007</v>
      </c>
      <c r="AV29" s="333">
        <v>376386583.28238451</v>
      </c>
    </row>
    <row r="30" spans="1:48" s="151" customFormat="1" ht="26.25" customHeight="1" x14ac:dyDescent="0.15">
      <c r="A30" s="222" t="s">
        <v>730</v>
      </c>
      <c r="B30" s="107" t="s">
        <v>498</v>
      </c>
      <c r="C30" s="107" t="s">
        <v>888</v>
      </c>
      <c r="D30" s="107" t="s">
        <v>353</v>
      </c>
      <c r="E30" s="106" t="s">
        <v>495</v>
      </c>
      <c r="F30" s="98" t="s">
        <v>312</v>
      </c>
      <c r="G30" s="98" t="s">
        <v>313</v>
      </c>
      <c r="H30" s="98" t="s">
        <v>481</v>
      </c>
      <c r="I30" s="107" t="s">
        <v>495</v>
      </c>
      <c r="J30" s="228" t="s">
        <v>726</v>
      </c>
      <c r="K30" s="98" t="s">
        <v>502</v>
      </c>
      <c r="L30" s="106" t="s">
        <v>481</v>
      </c>
      <c r="M30" s="106" t="s">
        <v>487</v>
      </c>
      <c r="N30" s="106"/>
      <c r="O30" s="106" t="s">
        <v>172</v>
      </c>
      <c r="P30" s="215">
        <v>25102747.74723383</v>
      </c>
      <c r="Q30" s="238" t="s">
        <v>617</v>
      </c>
      <c r="R30" s="223" t="str">
        <f t="shared" si="2"/>
        <v>3.11.01</v>
      </c>
      <c r="S30" s="223" t="str">
        <f t="shared" si="0"/>
        <v>BANGUNAN GEDUNG TEMPAT KERJA</v>
      </c>
      <c r="T30" s="223">
        <f t="shared" si="1"/>
        <v>50</v>
      </c>
      <c r="U30" s="155">
        <f t="shared" si="3"/>
        <v>502054.75494467659</v>
      </c>
      <c r="V30" s="224">
        <f t="shared" si="4"/>
        <v>6</v>
      </c>
      <c r="W30" s="155">
        <f t="shared" si="5"/>
        <v>3012328.5296680597</v>
      </c>
      <c r="X30" s="155">
        <f t="shared" si="6"/>
        <v>7</v>
      </c>
      <c r="Y30" s="155">
        <f t="shared" si="7"/>
        <v>502054.75494467659</v>
      </c>
      <c r="Z30" s="224">
        <f t="shared" si="8"/>
        <v>502054.75494467659</v>
      </c>
      <c r="AA30" s="224">
        <f t="shared" si="9"/>
        <v>502054.75494467659</v>
      </c>
      <c r="AB30" s="224">
        <f t="shared" si="10"/>
        <v>502054.75494467659</v>
      </c>
      <c r="AC30" s="225" t="str">
        <f t="shared" si="11"/>
        <v>2007</v>
      </c>
      <c r="AD30" s="226">
        <f t="shared" si="12"/>
        <v>20082200.197787065</v>
      </c>
      <c r="AE30" s="218">
        <f t="shared" si="13"/>
        <v>5020547.5494467663</v>
      </c>
      <c r="AP30" s="151" t="s">
        <v>481</v>
      </c>
      <c r="AQ30" s="151" t="s">
        <v>25</v>
      </c>
      <c r="AR30" s="151">
        <v>2007</v>
      </c>
      <c r="AV30" s="151">
        <v>25102747.74723383</v>
      </c>
    </row>
    <row r="31" spans="1:48" s="151" customFormat="1" ht="18" customHeight="1" x14ac:dyDescent="0.15">
      <c r="A31" s="222" t="s">
        <v>730</v>
      </c>
      <c r="B31" s="107" t="s">
        <v>494</v>
      </c>
      <c r="C31" s="107" t="s">
        <v>888</v>
      </c>
      <c r="D31" s="107"/>
      <c r="E31" s="106" t="s">
        <v>495</v>
      </c>
      <c r="F31" s="98" t="s">
        <v>495</v>
      </c>
      <c r="G31" s="98" t="s">
        <v>495</v>
      </c>
      <c r="H31" s="98"/>
      <c r="I31" s="107" t="s">
        <v>495</v>
      </c>
      <c r="J31" s="228" t="s">
        <v>726</v>
      </c>
      <c r="K31" s="98"/>
      <c r="L31" s="106"/>
      <c r="M31" s="106" t="s">
        <v>495</v>
      </c>
      <c r="N31" s="106"/>
      <c r="O31" s="106"/>
      <c r="P31" s="215">
        <v>17873156.396030486</v>
      </c>
      <c r="Q31" s="238" t="s">
        <v>617</v>
      </c>
      <c r="R31" s="223" t="str">
        <f t="shared" si="2"/>
        <v>3.11.01</v>
      </c>
      <c r="S31" s="223" t="str">
        <f t="shared" si="0"/>
        <v>BANGUNAN GEDUNG TEMPAT KERJA</v>
      </c>
      <c r="T31" s="223">
        <f t="shared" si="1"/>
        <v>50</v>
      </c>
      <c r="U31" s="155">
        <f t="shared" si="3"/>
        <v>357462.92792060971</v>
      </c>
      <c r="V31" s="224">
        <f t="shared" si="4"/>
        <v>6</v>
      </c>
      <c r="W31" s="155">
        <f t="shared" si="5"/>
        <v>2144777.5675236583</v>
      </c>
      <c r="X31" s="155">
        <f t="shared" si="6"/>
        <v>7</v>
      </c>
      <c r="Y31" s="155">
        <f t="shared" si="7"/>
        <v>357462.92792060971</v>
      </c>
      <c r="Z31" s="224">
        <f t="shared" si="8"/>
        <v>357462.92792060971</v>
      </c>
      <c r="AA31" s="224">
        <f t="shared" si="9"/>
        <v>357462.92792060971</v>
      </c>
      <c r="AB31" s="224">
        <f t="shared" si="10"/>
        <v>357462.92792060971</v>
      </c>
      <c r="AC31" s="225" t="str">
        <f t="shared" si="11"/>
        <v>2007</v>
      </c>
      <c r="AD31" s="226">
        <f t="shared" si="12"/>
        <v>14298527.116824389</v>
      </c>
      <c r="AE31" s="218">
        <f t="shared" si="13"/>
        <v>3574629.2792060971</v>
      </c>
      <c r="AQ31" s="151" t="s">
        <v>25</v>
      </c>
      <c r="AR31" s="151">
        <v>2007</v>
      </c>
      <c r="AV31" s="151">
        <v>17873156.396030486</v>
      </c>
    </row>
    <row r="32" spans="1:48" s="333" customFormat="1" ht="18" customHeight="1" x14ac:dyDescent="0.15">
      <c r="A32" s="320" t="s">
        <v>730</v>
      </c>
      <c r="B32" s="321" t="s">
        <v>503</v>
      </c>
      <c r="C32" s="321" t="s">
        <v>888</v>
      </c>
      <c r="D32" s="321"/>
      <c r="E32" s="322" t="s">
        <v>480</v>
      </c>
      <c r="F32" s="323" t="s">
        <v>495</v>
      </c>
      <c r="G32" s="323" t="s">
        <v>495</v>
      </c>
      <c r="H32" s="323"/>
      <c r="I32" s="321" t="s">
        <v>411</v>
      </c>
      <c r="J32" s="334" t="s">
        <v>726</v>
      </c>
      <c r="K32" s="323"/>
      <c r="L32" s="322"/>
      <c r="M32" s="322" t="s">
        <v>495</v>
      </c>
      <c r="N32" s="322"/>
      <c r="O32" s="322"/>
      <c r="P32" s="325">
        <v>275828992.24660534</v>
      </c>
      <c r="Q32" s="326" t="s">
        <v>617</v>
      </c>
      <c r="R32" s="327" t="str">
        <f t="shared" si="2"/>
        <v>3.11.01</v>
      </c>
      <c r="S32" s="327" t="str">
        <f t="shared" si="0"/>
        <v>BANGUNAN GEDUNG TEMPAT KERJA</v>
      </c>
      <c r="T32" s="327">
        <f t="shared" si="1"/>
        <v>50</v>
      </c>
      <c r="U32" s="328">
        <f t="shared" si="3"/>
        <v>5516579.6449321071</v>
      </c>
      <c r="V32" s="329">
        <f t="shared" si="4"/>
        <v>6</v>
      </c>
      <c r="W32" s="328">
        <f t="shared" si="5"/>
        <v>33099477.869592644</v>
      </c>
      <c r="X32" s="328">
        <f t="shared" si="6"/>
        <v>7</v>
      </c>
      <c r="Y32" s="328">
        <f t="shared" si="7"/>
        <v>5516579.6449321071</v>
      </c>
      <c r="Z32" s="329">
        <f t="shared" si="8"/>
        <v>5516579.6449321071</v>
      </c>
      <c r="AA32" s="329">
        <f t="shared" si="9"/>
        <v>5516579.6449321071</v>
      </c>
      <c r="AB32" s="329">
        <f t="shared" si="10"/>
        <v>5516579.6449321071</v>
      </c>
      <c r="AC32" s="330" t="str">
        <f t="shared" si="11"/>
        <v>2007</v>
      </c>
      <c r="AD32" s="331">
        <f t="shared" si="12"/>
        <v>220663195.79728428</v>
      </c>
      <c r="AE32" s="332">
        <f t="shared" si="13"/>
        <v>55165796.449321069</v>
      </c>
      <c r="AQ32" s="333" t="s">
        <v>25</v>
      </c>
      <c r="AR32" s="333">
        <v>2007</v>
      </c>
      <c r="AV32" s="333">
        <v>275828992.24660534</v>
      </c>
    </row>
    <row r="33" spans="1:48" s="151" customFormat="1" ht="27.75" customHeight="1" x14ac:dyDescent="0.15">
      <c r="A33" s="222" t="s">
        <v>730</v>
      </c>
      <c r="B33" s="107" t="s">
        <v>498</v>
      </c>
      <c r="C33" s="107" t="s">
        <v>888</v>
      </c>
      <c r="D33" s="107" t="s">
        <v>353</v>
      </c>
      <c r="E33" s="106" t="s">
        <v>495</v>
      </c>
      <c r="F33" s="98" t="s">
        <v>312</v>
      </c>
      <c r="G33" s="98" t="s">
        <v>313</v>
      </c>
      <c r="H33" s="98" t="s">
        <v>481</v>
      </c>
      <c r="I33" s="107" t="s">
        <v>495</v>
      </c>
      <c r="J33" s="228" t="s">
        <v>726</v>
      </c>
      <c r="K33" s="98" t="s">
        <v>504</v>
      </c>
      <c r="L33" s="106" t="s">
        <v>481</v>
      </c>
      <c r="M33" s="106" t="s">
        <v>487</v>
      </c>
      <c r="N33" s="106"/>
      <c r="O33" s="106" t="s">
        <v>172</v>
      </c>
      <c r="P33" s="215">
        <v>19745821.37797413</v>
      </c>
      <c r="Q33" s="238" t="s">
        <v>617</v>
      </c>
      <c r="R33" s="223" t="str">
        <f t="shared" si="2"/>
        <v>3.11.01</v>
      </c>
      <c r="S33" s="223" t="str">
        <f t="shared" si="0"/>
        <v>BANGUNAN GEDUNG TEMPAT KERJA</v>
      </c>
      <c r="T33" s="223">
        <f t="shared" si="1"/>
        <v>50</v>
      </c>
      <c r="U33" s="155">
        <f t="shared" si="3"/>
        <v>394916.22755948262</v>
      </c>
      <c r="V33" s="224">
        <f t="shared" si="4"/>
        <v>6</v>
      </c>
      <c r="W33" s="155">
        <f t="shared" si="5"/>
        <v>2369497.3653568956</v>
      </c>
      <c r="X33" s="155">
        <f t="shared" si="6"/>
        <v>7</v>
      </c>
      <c r="Y33" s="155">
        <f t="shared" si="7"/>
        <v>394916.22755948262</v>
      </c>
      <c r="Z33" s="224">
        <f t="shared" si="8"/>
        <v>394916.22755948262</v>
      </c>
      <c r="AA33" s="224">
        <f t="shared" si="9"/>
        <v>394916.22755948262</v>
      </c>
      <c r="AB33" s="224">
        <f t="shared" si="10"/>
        <v>394916.22755948262</v>
      </c>
      <c r="AC33" s="225" t="str">
        <f t="shared" si="11"/>
        <v>2007</v>
      </c>
      <c r="AD33" s="226">
        <f t="shared" si="12"/>
        <v>15796659.102379303</v>
      </c>
      <c r="AE33" s="218">
        <f t="shared" si="13"/>
        <v>3949162.2755948263</v>
      </c>
      <c r="AP33" s="151" t="s">
        <v>481</v>
      </c>
      <c r="AQ33" s="151" t="s">
        <v>25</v>
      </c>
      <c r="AR33" s="151">
        <v>2007</v>
      </c>
      <c r="AV33" s="151">
        <v>19745821.37797413</v>
      </c>
    </row>
    <row r="34" spans="1:48" s="151" customFormat="1" ht="18" customHeight="1" x14ac:dyDescent="0.15">
      <c r="A34" s="222" t="s">
        <v>730</v>
      </c>
      <c r="B34" s="107" t="s">
        <v>494</v>
      </c>
      <c r="C34" s="107" t="s">
        <v>888</v>
      </c>
      <c r="D34" s="107"/>
      <c r="E34" s="106" t="s">
        <v>495</v>
      </c>
      <c r="F34" s="98" t="s">
        <v>495</v>
      </c>
      <c r="G34" s="98" t="s">
        <v>495</v>
      </c>
      <c r="H34" s="98"/>
      <c r="I34" s="107" t="s">
        <v>495</v>
      </c>
      <c r="J34" s="228" t="s">
        <v>726</v>
      </c>
      <c r="K34" s="98"/>
      <c r="L34" s="106"/>
      <c r="M34" s="106" t="s">
        <v>495</v>
      </c>
      <c r="N34" s="106"/>
      <c r="O34" s="106"/>
      <c r="P34" s="215">
        <v>12852606.846583722</v>
      </c>
      <c r="Q34" s="238" t="s">
        <v>617</v>
      </c>
      <c r="R34" s="223" t="str">
        <f t="shared" si="2"/>
        <v>3.11.01</v>
      </c>
      <c r="S34" s="223" t="str">
        <f t="shared" si="0"/>
        <v>BANGUNAN GEDUNG TEMPAT KERJA</v>
      </c>
      <c r="T34" s="223">
        <f t="shared" si="1"/>
        <v>50</v>
      </c>
      <c r="U34" s="155">
        <f t="shared" si="3"/>
        <v>257051.93693167446</v>
      </c>
      <c r="V34" s="224">
        <f t="shared" si="4"/>
        <v>6</v>
      </c>
      <c r="W34" s="155">
        <f t="shared" si="5"/>
        <v>1542311.6215900467</v>
      </c>
      <c r="X34" s="155">
        <f t="shared" si="6"/>
        <v>7</v>
      </c>
      <c r="Y34" s="155">
        <f t="shared" si="7"/>
        <v>257051.93693167446</v>
      </c>
      <c r="Z34" s="224">
        <f t="shared" si="8"/>
        <v>257051.93693167446</v>
      </c>
      <c r="AA34" s="224">
        <f t="shared" si="9"/>
        <v>257051.93693167446</v>
      </c>
      <c r="AB34" s="224">
        <f t="shared" si="10"/>
        <v>257051.93693167446</v>
      </c>
      <c r="AC34" s="225" t="str">
        <f t="shared" si="11"/>
        <v>2007</v>
      </c>
      <c r="AD34" s="226">
        <f t="shared" si="12"/>
        <v>10282087.477266978</v>
      </c>
      <c r="AE34" s="218">
        <f t="shared" si="13"/>
        <v>2570519.3693167442</v>
      </c>
      <c r="AQ34" s="151" t="s">
        <v>25</v>
      </c>
      <c r="AR34" s="151">
        <v>2007</v>
      </c>
      <c r="AV34" s="151">
        <v>12852606.846583722</v>
      </c>
    </row>
    <row r="35" spans="1:48" s="333" customFormat="1" ht="18" customHeight="1" x14ac:dyDescent="0.15">
      <c r="A35" s="320" t="s">
        <v>730</v>
      </c>
      <c r="B35" s="321" t="s">
        <v>505</v>
      </c>
      <c r="C35" s="321" t="s">
        <v>888</v>
      </c>
      <c r="D35" s="321"/>
      <c r="E35" s="322" t="s">
        <v>480</v>
      </c>
      <c r="F35" s="323" t="s">
        <v>495</v>
      </c>
      <c r="G35" s="323" t="s">
        <v>495</v>
      </c>
      <c r="H35" s="323"/>
      <c r="I35" s="321" t="s">
        <v>506</v>
      </c>
      <c r="J35" s="334" t="s">
        <v>726</v>
      </c>
      <c r="K35" s="323"/>
      <c r="L35" s="322"/>
      <c r="M35" s="322" t="s">
        <v>495</v>
      </c>
      <c r="N35" s="322"/>
      <c r="O35" s="322"/>
      <c r="P35" s="325">
        <v>297360121.04436272</v>
      </c>
      <c r="Q35" s="326" t="s">
        <v>617</v>
      </c>
      <c r="R35" s="327" t="str">
        <f t="shared" si="2"/>
        <v>3.11.01</v>
      </c>
      <c r="S35" s="327" t="str">
        <f t="shared" si="0"/>
        <v>BANGUNAN GEDUNG TEMPAT KERJA</v>
      </c>
      <c r="T35" s="327">
        <f t="shared" si="1"/>
        <v>50</v>
      </c>
      <c r="U35" s="328">
        <f t="shared" si="3"/>
        <v>5947202.2208872549</v>
      </c>
      <c r="V35" s="329">
        <f t="shared" si="4"/>
        <v>6</v>
      </c>
      <c r="W35" s="328">
        <f t="shared" si="5"/>
        <v>35683213.32532353</v>
      </c>
      <c r="X35" s="328">
        <f t="shared" si="6"/>
        <v>7</v>
      </c>
      <c r="Y35" s="328">
        <f t="shared" si="7"/>
        <v>5947202.2208872549</v>
      </c>
      <c r="Z35" s="329">
        <f t="shared" si="8"/>
        <v>5947202.2208872549</v>
      </c>
      <c r="AA35" s="329">
        <f t="shared" si="9"/>
        <v>5947202.2208872549</v>
      </c>
      <c r="AB35" s="329">
        <f t="shared" si="10"/>
        <v>5947202.2208872549</v>
      </c>
      <c r="AC35" s="330" t="str">
        <f t="shared" si="11"/>
        <v>2007</v>
      </c>
      <c r="AD35" s="331">
        <f t="shared" si="12"/>
        <v>237888098.83549017</v>
      </c>
      <c r="AE35" s="332">
        <f t="shared" si="13"/>
        <v>59472022.208872557</v>
      </c>
      <c r="AQ35" s="333" t="s">
        <v>25</v>
      </c>
      <c r="AR35" s="333">
        <v>2007</v>
      </c>
      <c r="AV35" s="333">
        <v>297360121.04436272</v>
      </c>
    </row>
    <row r="36" spans="1:48" s="151" customFormat="1" ht="27" customHeight="1" x14ac:dyDescent="0.15">
      <c r="A36" s="222" t="s">
        <v>730</v>
      </c>
      <c r="B36" s="107" t="s">
        <v>498</v>
      </c>
      <c r="C36" s="107" t="s">
        <v>888</v>
      </c>
      <c r="D36" s="107" t="s">
        <v>353</v>
      </c>
      <c r="E36" s="106" t="s">
        <v>495</v>
      </c>
      <c r="F36" s="98" t="s">
        <v>312</v>
      </c>
      <c r="G36" s="98" t="s">
        <v>313</v>
      </c>
      <c r="H36" s="98" t="s">
        <v>481</v>
      </c>
      <c r="I36" s="107" t="s">
        <v>495</v>
      </c>
      <c r="J36" s="228" t="s">
        <v>726</v>
      </c>
      <c r="K36" s="98" t="s">
        <v>507</v>
      </c>
      <c r="L36" s="106" t="s">
        <v>481</v>
      </c>
      <c r="M36" s="106" t="s">
        <v>487</v>
      </c>
      <c r="N36" s="106"/>
      <c r="O36" s="106" t="s">
        <v>172</v>
      </c>
      <c r="P36" s="215">
        <v>19680554.233831324</v>
      </c>
      <c r="Q36" s="238" t="s">
        <v>617</v>
      </c>
      <c r="R36" s="223" t="str">
        <f t="shared" si="2"/>
        <v>3.11.01</v>
      </c>
      <c r="S36" s="223" t="str">
        <f t="shared" si="0"/>
        <v>BANGUNAN GEDUNG TEMPAT KERJA</v>
      </c>
      <c r="T36" s="223">
        <f t="shared" si="1"/>
        <v>50</v>
      </c>
      <c r="U36" s="155">
        <f t="shared" si="3"/>
        <v>393610.88467662648</v>
      </c>
      <c r="V36" s="224">
        <f t="shared" si="4"/>
        <v>6</v>
      </c>
      <c r="W36" s="155">
        <f t="shared" si="5"/>
        <v>2361665.308059759</v>
      </c>
      <c r="X36" s="155">
        <f t="shared" si="6"/>
        <v>7</v>
      </c>
      <c r="Y36" s="155">
        <f t="shared" si="7"/>
        <v>393610.88467662648</v>
      </c>
      <c r="Z36" s="224">
        <f t="shared" si="8"/>
        <v>393610.88467662648</v>
      </c>
      <c r="AA36" s="224">
        <f t="shared" si="9"/>
        <v>393610.88467662648</v>
      </c>
      <c r="AB36" s="224">
        <f t="shared" si="10"/>
        <v>393610.88467662648</v>
      </c>
      <c r="AC36" s="225" t="str">
        <f t="shared" si="11"/>
        <v>2007</v>
      </c>
      <c r="AD36" s="226">
        <f t="shared" si="12"/>
        <v>15744445.387065059</v>
      </c>
      <c r="AE36" s="218">
        <f t="shared" si="13"/>
        <v>3936108.8467662646</v>
      </c>
      <c r="AP36" s="151" t="s">
        <v>481</v>
      </c>
      <c r="AQ36" s="151" t="s">
        <v>25</v>
      </c>
      <c r="AR36" s="151">
        <v>2007</v>
      </c>
      <c r="AV36" s="151">
        <v>19680554.233831324</v>
      </c>
    </row>
    <row r="37" spans="1:48" s="151" customFormat="1" ht="17.25" customHeight="1" x14ac:dyDescent="0.15">
      <c r="A37" s="222" t="s">
        <v>730</v>
      </c>
      <c r="B37" s="107" t="s">
        <v>494</v>
      </c>
      <c r="C37" s="107" t="s">
        <v>888</v>
      </c>
      <c r="D37" s="107"/>
      <c r="E37" s="106" t="s">
        <v>495</v>
      </c>
      <c r="F37" s="98" t="s">
        <v>495</v>
      </c>
      <c r="G37" s="98" t="s">
        <v>495</v>
      </c>
      <c r="H37" s="98"/>
      <c r="I37" s="107" t="s">
        <v>495</v>
      </c>
      <c r="J37" s="228" t="s">
        <v>726</v>
      </c>
      <c r="K37" s="98"/>
      <c r="L37" s="106"/>
      <c r="M37" s="106" t="s">
        <v>495</v>
      </c>
      <c r="N37" s="106"/>
      <c r="O37" s="106"/>
      <c r="P37" s="215">
        <v>12852606.846583722</v>
      </c>
      <c r="Q37" s="238" t="s">
        <v>617</v>
      </c>
      <c r="R37" s="223" t="str">
        <f t="shared" si="2"/>
        <v>3.11.01</v>
      </c>
      <c r="S37" s="223" t="str">
        <f t="shared" si="0"/>
        <v>BANGUNAN GEDUNG TEMPAT KERJA</v>
      </c>
      <c r="T37" s="223">
        <f t="shared" si="1"/>
        <v>50</v>
      </c>
      <c r="U37" s="155">
        <f t="shared" si="3"/>
        <v>257051.93693167446</v>
      </c>
      <c r="V37" s="224">
        <f t="shared" si="4"/>
        <v>6</v>
      </c>
      <c r="W37" s="155">
        <f t="shared" si="5"/>
        <v>1542311.6215900467</v>
      </c>
      <c r="X37" s="155">
        <f t="shared" si="6"/>
        <v>7</v>
      </c>
      <c r="Y37" s="155">
        <f t="shared" si="7"/>
        <v>257051.93693167446</v>
      </c>
      <c r="Z37" s="224">
        <f t="shared" si="8"/>
        <v>257051.93693167446</v>
      </c>
      <c r="AA37" s="224">
        <f t="shared" si="9"/>
        <v>257051.93693167446</v>
      </c>
      <c r="AB37" s="224">
        <f t="shared" si="10"/>
        <v>257051.93693167446</v>
      </c>
      <c r="AC37" s="225" t="str">
        <f t="shared" si="11"/>
        <v>2007</v>
      </c>
      <c r="AD37" s="226">
        <f t="shared" si="12"/>
        <v>10282087.477266978</v>
      </c>
      <c r="AE37" s="218">
        <f t="shared" si="13"/>
        <v>2570519.3693167442</v>
      </c>
      <c r="AQ37" s="151" t="s">
        <v>25</v>
      </c>
      <c r="AR37" s="151">
        <v>2007</v>
      </c>
      <c r="AV37" s="151">
        <v>12852606.846583722</v>
      </c>
    </row>
    <row r="38" spans="1:48" s="333" customFormat="1" ht="24.75" customHeight="1" x14ac:dyDescent="0.15">
      <c r="A38" s="320" t="s">
        <v>730</v>
      </c>
      <c r="B38" s="321" t="s">
        <v>508</v>
      </c>
      <c r="C38" s="321" t="s">
        <v>888</v>
      </c>
      <c r="D38" s="321"/>
      <c r="E38" s="322" t="s">
        <v>480</v>
      </c>
      <c r="F38" s="323" t="s">
        <v>495</v>
      </c>
      <c r="G38" s="323" t="s">
        <v>495</v>
      </c>
      <c r="H38" s="323"/>
      <c r="I38" s="321" t="s">
        <v>509</v>
      </c>
      <c r="J38" s="334" t="s">
        <v>726</v>
      </c>
      <c r="K38" s="323"/>
      <c r="L38" s="322"/>
      <c r="M38" s="322" t="s">
        <v>495</v>
      </c>
      <c r="N38" s="322"/>
      <c r="O38" s="322"/>
      <c r="P38" s="325">
        <v>50105084.503478728</v>
      </c>
      <c r="Q38" s="326" t="s">
        <v>617</v>
      </c>
      <c r="R38" s="327" t="str">
        <f t="shared" si="2"/>
        <v>3.11.01</v>
      </c>
      <c r="S38" s="327" t="str">
        <f t="shared" si="0"/>
        <v>BANGUNAN GEDUNG TEMPAT KERJA</v>
      </c>
      <c r="T38" s="327">
        <f t="shared" si="1"/>
        <v>50</v>
      </c>
      <c r="U38" s="328">
        <f t="shared" si="3"/>
        <v>1002101.4900695746</v>
      </c>
      <c r="V38" s="329">
        <f t="shared" si="4"/>
        <v>6</v>
      </c>
      <c r="W38" s="328">
        <f t="shared" si="5"/>
        <v>6012608.9404174471</v>
      </c>
      <c r="X38" s="328">
        <f t="shared" si="6"/>
        <v>7</v>
      </c>
      <c r="Y38" s="328">
        <f t="shared" si="7"/>
        <v>1002101.4900695746</v>
      </c>
      <c r="Z38" s="329">
        <f t="shared" si="8"/>
        <v>1002101.4900695746</v>
      </c>
      <c r="AA38" s="329">
        <f t="shared" si="9"/>
        <v>1002101.4900695746</v>
      </c>
      <c r="AB38" s="329">
        <f t="shared" si="10"/>
        <v>1002101.4900695746</v>
      </c>
      <c r="AC38" s="330" t="str">
        <f t="shared" si="11"/>
        <v>2007</v>
      </c>
      <c r="AD38" s="331">
        <f t="shared" si="12"/>
        <v>40084069.60278298</v>
      </c>
      <c r="AE38" s="332">
        <f t="shared" si="13"/>
        <v>10021014.900695745</v>
      </c>
      <c r="AQ38" s="333" t="s">
        <v>25</v>
      </c>
      <c r="AR38" s="333">
        <v>2007</v>
      </c>
      <c r="AV38" s="333">
        <v>50105084.503478728</v>
      </c>
    </row>
    <row r="39" spans="1:48" s="151" customFormat="1" ht="18" customHeight="1" x14ac:dyDescent="0.15">
      <c r="A39" s="222" t="s">
        <v>730</v>
      </c>
      <c r="B39" s="107" t="s">
        <v>498</v>
      </c>
      <c r="C39" s="107" t="s">
        <v>888</v>
      </c>
      <c r="D39" s="107" t="s">
        <v>353</v>
      </c>
      <c r="E39" s="106" t="s">
        <v>495</v>
      </c>
      <c r="F39" s="98" t="s">
        <v>312</v>
      </c>
      <c r="G39" s="98" t="s">
        <v>313</v>
      </c>
      <c r="H39" s="98" t="s">
        <v>481</v>
      </c>
      <c r="I39" s="107" t="s">
        <v>495</v>
      </c>
      <c r="J39" s="228" t="s">
        <v>726</v>
      </c>
      <c r="K39" s="98" t="s">
        <v>510</v>
      </c>
      <c r="L39" s="106" t="s">
        <v>481</v>
      </c>
      <c r="M39" s="106" t="s">
        <v>487</v>
      </c>
      <c r="N39" s="106"/>
      <c r="O39" s="106" t="s">
        <v>172</v>
      </c>
      <c r="P39" s="215">
        <v>3413973.6936238008</v>
      </c>
      <c r="Q39" s="238" t="s">
        <v>617</v>
      </c>
      <c r="R39" s="223" t="str">
        <f t="shared" si="2"/>
        <v>3.11.01</v>
      </c>
      <c r="S39" s="223" t="str">
        <f t="shared" si="0"/>
        <v>BANGUNAN GEDUNG TEMPAT KERJA</v>
      </c>
      <c r="T39" s="223">
        <f t="shared" si="1"/>
        <v>50</v>
      </c>
      <c r="U39" s="155">
        <f t="shared" si="3"/>
        <v>68279.273872476013</v>
      </c>
      <c r="V39" s="224">
        <f t="shared" si="4"/>
        <v>6</v>
      </c>
      <c r="W39" s="155">
        <f t="shared" si="5"/>
        <v>409675.64323485608</v>
      </c>
      <c r="X39" s="155">
        <f t="shared" si="6"/>
        <v>7</v>
      </c>
      <c r="Y39" s="155">
        <f t="shared" si="7"/>
        <v>68279.273872476013</v>
      </c>
      <c r="Z39" s="224">
        <f t="shared" si="8"/>
        <v>68279.273872476013</v>
      </c>
      <c r="AA39" s="224">
        <f t="shared" si="9"/>
        <v>68279.273872476013</v>
      </c>
      <c r="AB39" s="224">
        <f t="shared" si="10"/>
        <v>68279.273872476013</v>
      </c>
      <c r="AC39" s="225" t="str">
        <f t="shared" si="11"/>
        <v>2007</v>
      </c>
      <c r="AD39" s="226">
        <f t="shared" si="12"/>
        <v>2731180.9548990405</v>
      </c>
      <c r="AE39" s="218">
        <f t="shared" si="13"/>
        <v>682792.73872476025</v>
      </c>
      <c r="AP39" s="151" t="s">
        <v>481</v>
      </c>
      <c r="AQ39" s="151" t="s">
        <v>25</v>
      </c>
      <c r="AR39" s="151">
        <v>2007</v>
      </c>
      <c r="AV39" s="151">
        <v>3413973.6936238008</v>
      </c>
    </row>
    <row r="40" spans="1:48" s="151" customFormat="1" ht="18" customHeight="1" x14ac:dyDescent="0.15">
      <c r="A40" s="222" t="s">
        <v>730</v>
      </c>
      <c r="B40" s="107" t="s">
        <v>494</v>
      </c>
      <c r="C40" s="107" t="s">
        <v>888</v>
      </c>
      <c r="D40" s="107"/>
      <c r="E40" s="106" t="s">
        <v>495</v>
      </c>
      <c r="F40" s="98" t="s">
        <v>495</v>
      </c>
      <c r="G40" s="98" t="s">
        <v>495</v>
      </c>
      <c r="H40" s="98"/>
      <c r="I40" s="107" t="s">
        <v>495</v>
      </c>
      <c r="J40" s="228" t="s">
        <v>726</v>
      </c>
      <c r="K40" s="98"/>
      <c r="L40" s="106"/>
      <c r="M40" s="106" t="s">
        <v>495</v>
      </c>
      <c r="N40" s="106"/>
      <c r="O40" s="106"/>
      <c r="P40" s="215">
        <v>1907808.8287897711</v>
      </c>
      <c r="Q40" s="238" t="s">
        <v>617</v>
      </c>
      <c r="R40" s="223" t="str">
        <f t="shared" si="2"/>
        <v>3.11.01</v>
      </c>
      <c r="S40" s="223" t="str">
        <f t="shared" si="0"/>
        <v>BANGUNAN GEDUNG TEMPAT KERJA</v>
      </c>
      <c r="T40" s="223">
        <f t="shared" si="1"/>
        <v>50</v>
      </c>
      <c r="U40" s="155">
        <f t="shared" si="3"/>
        <v>38155.976575795423</v>
      </c>
      <c r="V40" s="224">
        <f t="shared" si="4"/>
        <v>6</v>
      </c>
      <c r="W40" s="155">
        <f t="shared" si="5"/>
        <v>228935.85945477255</v>
      </c>
      <c r="X40" s="155">
        <f t="shared" si="6"/>
        <v>7</v>
      </c>
      <c r="Y40" s="155">
        <f t="shared" si="7"/>
        <v>38155.976575795423</v>
      </c>
      <c r="Z40" s="224">
        <f t="shared" si="8"/>
        <v>38155.976575795423</v>
      </c>
      <c r="AA40" s="224">
        <f t="shared" si="9"/>
        <v>38155.976575795423</v>
      </c>
      <c r="AB40" s="224">
        <f t="shared" si="10"/>
        <v>38155.976575795423</v>
      </c>
      <c r="AC40" s="225" t="str">
        <f t="shared" si="11"/>
        <v>2007</v>
      </c>
      <c r="AD40" s="226">
        <f t="shared" si="12"/>
        <v>1526249.0630318169</v>
      </c>
      <c r="AE40" s="218">
        <f t="shared" si="13"/>
        <v>381559.76575795433</v>
      </c>
      <c r="AQ40" s="151" t="s">
        <v>25</v>
      </c>
      <c r="AR40" s="151">
        <v>2007</v>
      </c>
      <c r="AV40" s="151">
        <v>1907808.8287897711</v>
      </c>
    </row>
    <row r="41" spans="1:48" s="333" customFormat="1" ht="27.75" customHeight="1" x14ac:dyDescent="0.15">
      <c r="A41" s="320" t="s">
        <v>730</v>
      </c>
      <c r="B41" s="321" t="s">
        <v>511</v>
      </c>
      <c r="C41" s="321" t="s">
        <v>888</v>
      </c>
      <c r="D41" s="321" t="s">
        <v>353</v>
      </c>
      <c r="E41" s="322" t="s">
        <v>480</v>
      </c>
      <c r="F41" s="323" t="s">
        <v>312</v>
      </c>
      <c r="G41" s="323" t="s">
        <v>313</v>
      </c>
      <c r="H41" s="323" t="s">
        <v>481</v>
      </c>
      <c r="I41" s="321" t="s">
        <v>512</v>
      </c>
      <c r="J41" s="334" t="s">
        <v>726</v>
      </c>
      <c r="K41" s="323" t="s">
        <v>172</v>
      </c>
      <c r="L41" s="322" t="s">
        <v>481</v>
      </c>
      <c r="M41" s="322" t="s">
        <v>298</v>
      </c>
      <c r="N41" s="322"/>
      <c r="O41" s="322" t="s">
        <v>172</v>
      </c>
      <c r="P41" s="325">
        <v>1273834223.4481165</v>
      </c>
      <c r="Q41" s="326" t="s">
        <v>617</v>
      </c>
      <c r="R41" s="327" t="str">
        <f t="shared" si="2"/>
        <v>3.11.01</v>
      </c>
      <c r="S41" s="327" t="str">
        <f t="shared" si="0"/>
        <v>BANGUNAN GEDUNG TEMPAT KERJA</v>
      </c>
      <c r="T41" s="327">
        <f t="shared" si="1"/>
        <v>50</v>
      </c>
      <c r="U41" s="328">
        <f t="shared" si="3"/>
        <v>25476684.268962331</v>
      </c>
      <c r="V41" s="329">
        <f t="shared" si="4"/>
        <v>6</v>
      </c>
      <c r="W41" s="328">
        <f t="shared" si="5"/>
        <v>152860105.613774</v>
      </c>
      <c r="X41" s="328">
        <f t="shared" si="6"/>
        <v>7</v>
      </c>
      <c r="Y41" s="328">
        <f t="shared" si="7"/>
        <v>25476684.268962331</v>
      </c>
      <c r="Z41" s="329">
        <f t="shared" si="8"/>
        <v>25476684.268962331</v>
      </c>
      <c r="AA41" s="329">
        <f t="shared" si="9"/>
        <v>25476684.268962331</v>
      </c>
      <c r="AB41" s="329">
        <f t="shared" si="10"/>
        <v>25476684.268962331</v>
      </c>
      <c r="AC41" s="330" t="str">
        <f t="shared" si="11"/>
        <v>2007</v>
      </c>
      <c r="AD41" s="331">
        <f t="shared" si="12"/>
        <v>1019067380.7584932</v>
      </c>
      <c r="AE41" s="332">
        <f t="shared" si="13"/>
        <v>254766842.6896233</v>
      </c>
      <c r="AP41" s="333" t="s">
        <v>481</v>
      </c>
      <c r="AQ41" s="333" t="s">
        <v>25</v>
      </c>
      <c r="AR41" s="333">
        <v>2007</v>
      </c>
      <c r="AV41" s="333">
        <v>1273834223.4481165</v>
      </c>
    </row>
    <row r="42" spans="1:48" s="151" customFormat="1" ht="18" customHeight="1" x14ac:dyDescent="0.15">
      <c r="A42" s="222" t="s">
        <v>730</v>
      </c>
      <c r="B42" s="107" t="s">
        <v>513</v>
      </c>
      <c r="C42" s="107" t="s">
        <v>888</v>
      </c>
      <c r="D42" s="107"/>
      <c r="E42" s="106" t="s">
        <v>495</v>
      </c>
      <c r="F42" s="98" t="s">
        <v>495</v>
      </c>
      <c r="G42" s="98" t="s">
        <v>495</v>
      </c>
      <c r="H42" s="98"/>
      <c r="I42" s="107" t="s">
        <v>495</v>
      </c>
      <c r="J42" s="228" t="s">
        <v>726</v>
      </c>
      <c r="K42" s="98"/>
      <c r="L42" s="106"/>
      <c r="M42" s="106" t="s">
        <v>495</v>
      </c>
      <c r="N42" s="106"/>
      <c r="O42" s="106"/>
      <c r="P42" s="215">
        <v>54832082.593611114</v>
      </c>
      <c r="Q42" s="238" t="s">
        <v>617</v>
      </c>
      <c r="R42" s="223" t="str">
        <f t="shared" si="2"/>
        <v>3.11.01</v>
      </c>
      <c r="S42" s="223" t="str">
        <f t="shared" si="0"/>
        <v>BANGUNAN GEDUNG TEMPAT KERJA</v>
      </c>
      <c r="T42" s="223">
        <f t="shared" si="1"/>
        <v>50</v>
      </c>
      <c r="U42" s="155">
        <f t="shared" si="3"/>
        <v>1096641.4518722224</v>
      </c>
      <c r="V42" s="224">
        <f t="shared" si="4"/>
        <v>6</v>
      </c>
      <c r="W42" s="155">
        <f t="shared" si="5"/>
        <v>6579848.7112333346</v>
      </c>
      <c r="X42" s="155">
        <f t="shared" si="6"/>
        <v>7</v>
      </c>
      <c r="Y42" s="155">
        <f t="shared" si="7"/>
        <v>1096641.4518722224</v>
      </c>
      <c r="Z42" s="224">
        <f t="shared" si="8"/>
        <v>1096641.4518722224</v>
      </c>
      <c r="AA42" s="224">
        <f t="shared" si="9"/>
        <v>1096641.4518722224</v>
      </c>
      <c r="AB42" s="224">
        <f t="shared" si="10"/>
        <v>1096641.4518722224</v>
      </c>
      <c r="AC42" s="225" t="str">
        <f t="shared" si="11"/>
        <v>2007</v>
      </c>
      <c r="AD42" s="226">
        <f t="shared" si="12"/>
        <v>43865668.074888892</v>
      </c>
      <c r="AE42" s="218">
        <f t="shared" si="13"/>
        <v>10966414.518722223</v>
      </c>
      <c r="AQ42" s="151" t="s">
        <v>25</v>
      </c>
      <c r="AR42" s="151">
        <v>2007</v>
      </c>
      <c r="AV42" s="151">
        <v>54832082.593611114</v>
      </c>
    </row>
    <row r="43" spans="1:48" s="151" customFormat="1" ht="18" customHeight="1" x14ac:dyDescent="0.15">
      <c r="A43" s="222" t="s">
        <v>730</v>
      </c>
      <c r="B43" s="107" t="s">
        <v>514</v>
      </c>
      <c r="C43" s="107" t="s">
        <v>888</v>
      </c>
      <c r="D43" s="107"/>
      <c r="E43" s="106" t="s">
        <v>495</v>
      </c>
      <c r="F43" s="98" t="s">
        <v>495</v>
      </c>
      <c r="G43" s="98" t="s">
        <v>495</v>
      </c>
      <c r="H43" s="98"/>
      <c r="I43" s="107" t="s">
        <v>495</v>
      </c>
      <c r="J43" s="228" t="s">
        <v>726</v>
      </c>
      <c r="K43" s="98"/>
      <c r="L43" s="106"/>
      <c r="M43" s="106" t="s">
        <v>495</v>
      </c>
      <c r="N43" s="106"/>
      <c r="O43" s="106"/>
      <c r="P43" s="215">
        <v>38501946.932928301</v>
      </c>
      <c r="Q43" s="238" t="s">
        <v>617</v>
      </c>
      <c r="R43" s="223" t="str">
        <f t="shared" si="2"/>
        <v>3.11.01</v>
      </c>
      <c r="S43" s="223" t="str">
        <f t="shared" si="0"/>
        <v>BANGUNAN GEDUNG TEMPAT KERJA</v>
      </c>
      <c r="T43" s="223">
        <f t="shared" si="1"/>
        <v>50</v>
      </c>
      <c r="U43" s="155">
        <f t="shared" si="3"/>
        <v>770038.73865856603</v>
      </c>
      <c r="V43" s="224">
        <f t="shared" si="4"/>
        <v>6</v>
      </c>
      <c r="W43" s="155">
        <f t="shared" si="5"/>
        <v>4620232.4319513962</v>
      </c>
      <c r="X43" s="155">
        <f t="shared" si="6"/>
        <v>7</v>
      </c>
      <c r="Y43" s="155">
        <f t="shared" si="7"/>
        <v>770038.73865856603</v>
      </c>
      <c r="Z43" s="224">
        <f t="shared" si="8"/>
        <v>770038.73865856603</v>
      </c>
      <c r="AA43" s="224">
        <f t="shared" si="9"/>
        <v>770038.73865856603</v>
      </c>
      <c r="AB43" s="224">
        <f t="shared" si="10"/>
        <v>770038.73865856603</v>
      </c>
      <c r="AC43" s="225" t="str">
        <f t="shared" si="11"/>
        <v>2007</v>
      </c>
      <c r="AD43" s="226">
        <f t="shared" si="12"/>
        <v>30801559.546342641</v>
      </c>
      <c r="AE43" s="218">
        <f t="shared" si="13"/>
        <v>7700387.3865856603</v>
      </c>
      <c r="AQ43" s="151" t="s">
        <v>25</v>
      </c>
      <c r="AR43" s="151">
        <v>2007</v>
      </c>
      <c r="AV43" s="151">
        <v>38501946.932928301</v>
      </c>
    </row>
    <row r="44" spans="1:48" s="333" customFormat="1" ht="18" customHeight="1" x14ac:dyDescent="0.15">
      <c r="A44" s="320" t="s">
        <v>730</v>
      </c>
      <c r="B44" s="321" t="s">
        <v>515</v>
      </c>
      <c r="C44" s="321" t="s">
        <v>888</v>
      </c>
      <c r="D44" s="321" t="s">
        <v>353</v>
      </c>
      <c r="E44" s="322" t="s">
        <v>480</v>
      </c>
      <c r="F44" s="323" t="s">
        <v>312</v>
      </c>
      <c r="G44" s="323" t="s">
        <v>313</v>
      </c>
      <c r="H44" s="323" t="s">
        <v>481</v>
      </c>
      <c r="I44" s="321" t="s">
        <v>516</v>
      </c>
      <c r="J44" s="334" t="s">
        <v>726</v>
      </c>
      <c r="K44" s="323" t="s">
        <v>172</v>
      </c>
      <c r="L44" s="322" t="s">
        <v>481</v>
      </c>
      <c r="M44" s="322" t="s">
        <v>298</v>
      </c>
      <c r="N44" s="322"/>
      <c r="O44" s="322" t="s">
        <v>172</v>
      </c>
      <c r="P44" s="325">
        <v>1205996897.9390454</v>
      </c>
      <c r="Q44" s="326" t="s">
        <v>617</v>
      </c>
      <c r="R44" s="327" t="str">
        <f t="shared" si="2"/>
        <v>3.11.01</v>
      </c>
      <c r="S44" s="327" t="str">
        <f t="shared" si="0"/>
        <v>BANGUNAN GEDUNG TEMPAT KERJA</v>
      </c>
      <c r="T44" s="327">
        <f t="shared" si="1"/>
        <v>50</v>
      </c>
      <c r="U44" s="328">
        <f t="shared" si="3"/>
        <v>24119937.758780908</v>
      </c>
      <c r="V44" s="329">
        <f t="shared" si="4"/>
        <v>6</v>
      </c>
      <c r="W44" s="328">
        <f t="shared" si="5"/>
        <v>144719626.55268544</v>
      </c>
      <c r="X44" s="328">
        <f t="shared" si="6"/>
        <v>7</v>
      </c>
      <c r="Y44" s="328">
        <f t="shared" si="7"/>
        <v>24119937.758780908</v>
      </c>
      <c r="Z44" s="329">
        <f t="shared" si="8"/>
        <v>24119937.758780908</v>
      </c>
      <c r="AA44" s="329">
        <f t="shared" si="9"/>
        <v>24119937.758780908</v>
      </c>
      <c r="AB44" s="329">
        <f t="shared" si="10"/>
        <v>24119937.758780908</v>
      </c>
      <c r="AC44" s="330" t="str">
        <f t="shared" si="11"/>
        <v>2007</v>
      </c>
      <c r="AD44" s="331">
        <f t="shared" si="12"/>
        <v>964797520.35123634</v>
      </c>
      <c r="AE44" s="332">
        <f t="shared" si="13"/>
        <v>241199377.58780903</v>
      </c>
      <c r="AP44" s="333" t="s">
        <v>481</v>
      </c>
      <c r="AQ44" s="333" t="s">
        <v>25</v>
      </c>
      <c r="AR44" s="333">
        <v>2007</v>
      </c>
      <c r="AV44" s="333">
        <v>1205996897.9390454</v>
      </c>
    </row>
    <row r="45" spans="1:48" s="151" customFormat="1" ht="18" customHeight="1" thickBot="1" x14ac:dyDescent="0.2">
      <c r="A45" s="243" t="s">
        <v>730</v>
      </c>
      <c r="B45" s="172" t="s">
        <v>513</v>
      </c>
      <c r="C45" s="107" t="s">
        <v>888</v>
      </c>
      <c r="D45" s="172"/>
      <c r="E45" s="171" t="s">
        <v>495</v>
      </c>
      <c r="F45" s="169" t="s">
        <v>495</v>
      </c>
      <c r="G45" s="169" t="s">
        <v>495</v>
      </c>
      <c r="H45" s="169"/>
      <c r="I45" s="172" t="s">
        <v>495</v>
      </c>
      <c r="J45" s="244" t="s">
        <v>726</v>
      </c>
      <c r="K45" s="169"/>
      <c r="L45" s="171"/>
      <c r="M45" s="171" t="s">
        <v>495</v>
      </c>
      <c r="N45" s="171"/>
      <c r="O45" s="171"/>
      <c r="P45" s="234">
        <v>52920651.37768773</v>
      </c>
      <c r="Q45" s="245" t="s">
        <v>617</v>
      </c>
      <c r="R45" s="223" t="str">
        <f t="shared" si="2"/>
        <v>3.11.01</v>
      </c>
      <c r="S45" s="223" t="str">
        <f t="shared" si="0"/>
        <v>BANGUNAN GEDUNG TEMPAT KERJA</v>
      </c>
      <c r="T45" s="223">
        <f t="shared" si="1"/>
        <v>50</v>
      </c>
      <c r="U45" s="155">
        <f t="shared" si="3"/>
        <v>1058412.8275537547</v>
      </c>
      <c r="V45" s="224">
        <f t="shared" si="4"/>
        <v>6</v>
      </c>
      <c r="W45" s="155">
        <f t="shared" si="5"/>
        <v>6350476.965322528</v>
      </c>
      <c r="X45" s="155">
        <f t="shared" si="6"/>
        <v>7</v>
      </c>
      <c r="Y45" s="155">
        <f t="shared" si="7"/>
        <v>1058412.8275537547</v>
      </c>
      <c r="Z45" s="224">
        <f t="shared" si="8"/>
        <v>1058412.8275537547</v>
      </c>
      <c r="AA45" s="224">
        <f t="shared" si="9"/>
        <v>1058412.8275537547</v>
      </c>
      <c r="AB45" s="224">
        <f t="shared" si="10"/>
        <v>1058412.8275537547</v>
      </c>
      <c r="AC45" s="225" t="str">
        <f t="shared" si="11"/>
        <v>2007</v>
      </c>
      <c r="AD45" s="226">
        <f t="shared" si="12"/>
        <v>42336523.102150187</v>
      </c>
      <c r="AE45" s="218">
        <f t="shared" si="13"/>
        <v>10584128.275537547</v>
      </c>
      <c r="AQ45" s="151" t="s">
        <v>25</v>
      </c>
      <c r="AR45" s="151">
        <v>2007</v>
      </c>
      <c r="AV45" s="151">
        <v>52920651.37768773</v>
      </c>
    </row>
    <row r="46" spans="1:48" s="151" customFormat="1" ht="18" customHeight="1" x14ac:dyDescent="0.15">
      <c r="A46" s="239" t="s">
        <v>730</v>
      </c>
      <c r="B46" s="168" t="s">
        <v>514</v>
      </c>
      <c r="C46" s="107" t="s">
        <v>888</v>
      </c>
      <c r="D46" s="168"/>
      <c r="E46" s="167" t="s">
        <v>495</v>
      </c>
      <c r="F46" s="166" t="s">
        <v>495</v>
      </c>
      <c r="G46" s="166" t="s">
        <v>495</v>
      </c>
      <c r="H46" s="166"/>
      <c r="I46" s="168" t="s">
        <v>495</v>
      </c>
      <c r="J46" s="240" t="s">
        <v>726</v>
      </c>
      <c r="K46" s="166"/>
      <c r="L46" s="167"/>
      <c r="M46" s="167" t="s">
        <v>495</v>
      </c>
      <c r="N46" s="167"/>
      <c r="O46" s="167"/>
      <c r="P46" s="241">
        <v>37159779.417746834</v>
      </c>
      <c r="Q46" s="242" t="s">
        <v>617</v>
      </c>
      <c r="R46" s="223" t="str">
        <f t="shared" si="2"/>
        <v>3.11.01</v>
      </c>
      <c r="S46" s="223" t="str">
        <f t="shared" si="0"/>
        <v>BANGUNAN GEDUNG TEMPAT KERJA</v>
      </c>
      <c r="T46" s="223">
        <f t="shared" si="1"/>
        <v>50</v>
      </c>
      <c r="U46" s="155">
        <f t="shared" si="3"/>
        <v>743195.38835493673</v>
      </c>
      <c r="V46" s="224">
        <f t="shared" si="4"/>
        <v>6</v>
      </c>
      <c r="W46" s="155">
        <f t="shared" si="5"/>
        <v>4459172.3301296206</v>
      </c>
      <c r="X46" s="155">
        <f t="shared" si="6"/>
        <v>7</v>
      </c>
      <c r="Y46" s="155">
        <f t="shared" si="7"/>
        <v>743195.38835493673</v>
      </c>
      <c r="Z46" s="224">
        <f t="shared" si="8"/>
        <v>743195.38835493673</v>
      </c>
      <c r="AA46" s="224">
        <f t="shared" si="9"/>
        <v>743195.38835493673</v>
      </c>
      <c r="AB46" s="224">
        <f t="shared" si="10"/>
        <v>743195.38835493673</v>
      </c>
      <c r="AC46" s="225" t="str">
        <f t="shared" si="11"/>
        <v>2007</v>
      </c>
      <c r="AD46" s="226">
        <f t="shared" si="12"/>
        <v>29727825.534197468</v>
      </c>
      <c r="AE46" s="218">
        <f t="shared" si="13"/>
        <v>7431953.8835493671</v>
      </c>
      <c r="AQ46" s="151" t="s">
        <v>25</v>
      </c>
      <c r="AR46" s="151">
        <v>2007</v>
      </c>
      <c r="AV46" s="151">
        <v>37159779.417746834</v>
      </c>
    </row>
    <row r="47" spans="1:48" s="333" customFormat="1" ht="18" customHeight="1" x14ac:dyDescent="0.15">
      <c r="A47" s="320" t="s">
        <v>730</v>
      </c>
      <c r="B47" s="321" t="s">
        <v>517</v>
      </c>
      <c r="C47" s="321" t="s">
        <v>888</v>
      </c>
      <c r="D47" s="321"/>
      <c r="E47" s="322" t="s">
        <v>480</v>
      </c>
      <c r="F47" s="323" t="s">
        <v>312</v>
      </c>
      <c r="G47" s="323" t="s">
        <v>313</v>
      </c>
      <c r="H47" s="323" t="s">
        <v>481</v>
      </c>
      <c r="I47" s="321" t="s">
        <v>518</v>
      </c>
      <c r="J47" s="334" t="s">
        <v>726</v>
      </c>
      <c r="K47" s="323" t="s">
        <v>172</v>
      </c>
      <c r="L47" s="322" t="s">
        <v>481</v>
      </c>
      <c r="M47" s="322" t="s">
        <v>298</v>
      </c>
      <c r="N47" s="322"/>
      <c r="O47" s="322" t="s">
        <v>172</v>
      </c>
      <c r="P47" s="325">
        <v>340694123.66778028</v>
      </c>
      <c r="Q47" s="326" t="s">
        <v>617</v>
      </c>
      <c r="R47" s="327" t="str">
        <f t="shared" si="2"/>
        <v>3.11.01</v>
      </c>
      <c r="S47" s="327" t="str">
        <f t="shared" si="0"/>
        <v>BANGUNAN GEDUNG TEMPAT KERJA</v>
      </c>
      <c r="T47" s="327">
        <f t="shared" si="1"/>
        <v>50</v>
      </c>
      <c r="U47" s="328">
        <f t="shared" si="3"/>
        <v>6813882.273355606</v>
      </c>
      <c r="V47" s="329">
        <f t="shared" si="4"/>
        <v>6</v>
      </c>
      <c r="W47" s="328">
        <f t="shared" si="5"/>
        <v>40883293.640133634</v>
      </c>
      <c r="X47" s="328">
        <f t="shared" si="6"/>
        <v>7</v>
      </c>
      <c r="Y47" s="328">
        <f t="shared" si="7"/>
        <v>6813882.273355606</v>
      </c>
      <c r="Z47" s="329">
        <f t="shared" si="8"/>
        <v>6813882.273355606</v>
      </c>
      <c r="AA47" s="329">
        <f t="shared" si="9"/>
        <v>6813882.273355606</v>
      </c>
      <c r="AB47" s="329">
        <f t="shared" si="10"/>
        <v>6813882.273355606</v>
      </c>
      <c r="AC47" s="330" t="str">
        <f t="shared" si="11"/>
        <v>2007</v>
      </c>
      <c r="AD47" s="331">
        <f t="shared" si="12"/>
        <v>272555300.93422425</v>
      </c>
      <c r="AE47" s="332">
        <f t="shared" si="13"/>
        <v>68138822.733556047</v>
      </c>
      <c r="AP47" s="333" t="s">
        <v>481</v>
      </c>
      <c r="AQ47" s="333" t="s">
        <v>25</v>
      </c>
      <c r="AR47" s="333">
        <v>2007</v>
      </c>
      <c r="AV47" s="333">
        <v>340694123.66778028</v>
      </c>
    </row>
    <row r="48" spans="1:48" s="151" customFormat="1" ht="18" customHeight="1" x14ac:dyDescent="0.15">
      <c r="A48" s="222" t="s">
        <v>730</v>
      </c>
      <c r="B48" s="107" t="s">
        <v>514</v>
      </c>
      <c r="C48" s="107" t="s">
        <v>888</v>
      </c>
      <c r="D48" s="107"/>
      <c r="E48" s="106" t="s">
        <v>495</v>
      </c>
      <c r="F48" s="98" t="s">
        <v>495</v>
      </c>
      <c r="G48" s="98" t="s">
        <v>495</v>
      </c>
      <c r="H48" s="98"/>
      <c r="I48" s="107" t="s">
        <v>495</v>
      </c>
      <c r="J48" s="228" t="s">
        <v>726</v>
      </c>
      <c r="K48" s="98"/>
      <c r="L48" s="106"/>
      <c r="M48" s="106" t="s">
        <v>495</v>
      </c>
      <c r="N48" s="106"/>
      <c r="O48" s="106"/>
      <c r="P48" s="215">
        <v>23160567.426470395</v>
      </c>
      <c r="Q48" s="238" t="s">
        <v>617</v>
      </c>
      <c r="R48" s="223" t="str">
        <f t="shared" si="2"/>
        <v>3.11.01</v>
      </c>
      <c r="S48" s="223" t="str">
        <f t="shared" si="0"/>
        <v>BANGUNAN GEDUNG TEMPAT KERJA</v>
      </c>
      <c r="T48" s="223">
        <f t="shared" si="1"/>
        <v>50</v>
      </c>
      <c r="U48" s="155">
        <f t="shared" si="3"/>
        <v>463211.14852940792</v>
      </c>
      <c r="V48" s="224">
        <f t="shared" si="4"/>
        <v>6</v>
      </c>
      <c r="W48" s="155">
        <f t="shared" si="5"/>
        <v>2779266.8911764473</v>
      </c>
      <c r="X48" s="155">
        <f t="shared" si="6"/>
        <v>7</v>
      </c>
      <c r="Y48" s="155">
        <f t="shared" si="7"/>
        <v>463211.14852940792</v>
      </c>
      <c r="Z48" s="224">
        <f t="shared" si="8"/>
        <v>463211.14852940792</v>
      </c>
      <c r="AA48" s="224">
        <f t="shared" si="9"/>
        <v>463211.14852940792</v>
      </c>
      <c r="AB48" s="224">
        <f t="shared" si="10"/>
        <v>463211.14852940792</v>
      </c>
      <c r="AC48" s="225" t="str">
        <f t="shared" si="11"/>
        <v>2007</v>
      </c>
      <c r="AD48" s="226">
        <f t="shared" si="12"/>
        <v>18528455.941176318</v>
      </c>
      <c r="AE48" s="218">
        <f t="shared" si="13"/>
        <v>4632111.4852940794</v>
      </c>
      <c r="AQ48" s="151" t="s">
        <v>25</v>
      </c>
      <c r="AR48" s="151">
        <v>2007</v>
      </c>
      <c r="AV48" s="151">
        <v>23160567.426470395</v>
      </c>
    </row>
    <row r="49" spans="1:48" s="333" customFormat="1" ht="30.75" customHeight="1" x14ac:dyDescent="0.15">
      <c r="A49" s="320" t="s">
        <v>730</v>
      </c>
      <c r="B49" s="321" t="s">
        <v>519</v>
      </c>
      <c r="C49" s="321" t="s">
        <v>888</v>
      </c>
      <c r="D49" s="321" t="s">
        <v>353</v>
      </c>
      <c r="E49" s="322" t="s">
        <v>480</v>
      </c>
      <c r="F49" s="323" t="s">
        <v>312</v>
      </c>
      <c r="G49" s="323" t="s">
        <v>313</v>
      </c>
      <c r="H49" s="323" t="s">
        <v>481</v>
      </c>
      <c r="I49" s="321" t="s">
        <v>520</v>
      </c>
      <c r="J49" s="334" t="s">
        <v>726</v>
      </c>
      <c r="K49" s="323" t="s">
        <v>521</v>
      </c>
      <c r="L49" s="322" t="s">
        <v>481</v>
      </c>
      <c r="M49" s="322" t="s">
        <v>298</v>
      </c>
      <c r="N49" s="322"/>
      <c r="O49" s="322" t="s">
        <v>172</v>
      </c>
      <c r="P49" s="325">
        <v>14195186.487191532</v>
      </c>
      <c r="Q49" s="326" t="s">
        <v>617</v>
      </c>
      <c r="R49" s="327" t="str">
        <f t="shared" si="2"/>
        <v>3.11.01</v>
      </c>
      <c r="S49" s="327" t="str">
        <f t="shared" si="0"/>
        <v>BANGUNAN GEDUNG TEMPAT KERJA</v>
      </c>
      <c r="T49" s="327">
        <f t="shared" si="1"/>
        <v>50</v>
      </c>
      <c r="U49" s="328">
        <f t="shared" si="3"/>
        <v>283903.52974383062</v>
      </c>
      <c r="V49" s="329">
        <f t="shared" si="4"/>
        <v>6</v>
      </c>
      <c r="W49" s="328">
        <f t="shared" si="5"/>
        <v>1703421.1784629836</v>
      </c>
      <c r="X49" s="328">
        <f t="shared" si="6"/>
        <v>7</v>
      </c>
      <c r="Y49" s="328">
        <f t="shared" si="7"/>
        <v>283903.52974383062</v>
      </c>
      <c r="Z49" s="329">
        <f t="shared" si="8"/>
        <v>283903.52974383062</v>
      </c>
      <c r="AA49" s="329">
        <f t="shared" si="9"/>
        <v>283903.52974383062</v>
      </c>
      <c r="AB49" s="329">
        <f t="shared" si="10"/>
        <v>283903.52974383062</v>
      </c>
      <c r="AC49" s="330" t="str">
        <f t="shared" si="11"/>
        <v>2007</v>
      </c>
      <c r="AD49" s="331">
        <f t="shared" si="12"/>
        <v>11356151.189753225</v>
      </c>
      <c r="AE49" s="332">
        <f t="shared" si="13"/>
        <v>2839035.2974383063</v>
      </c>
      <c r="AP49" s="333" t="s">
        <v>481</v>
      </c>
      <c r="AQ49" s="333" t="s">
        <v>25</v>
      </c>
      <c r="AR49" s="333">
        <v>2007</v>
      </c>
      <c r="AV49" s="333">
        <v>14195186.487191532</v>
      </c>
    </row>
    <row r="50" spans="1:48" s="151" customFormat="1" ht="18" customHeight="1" x14ac:dyDescent="0.15">
      <c r="A50" s="222" t="s">
        <v>730</v>
      </c>
      <c r="B50" s="107" t="s">
        <v>513</v>
      </c>
      <c r="C50" s="107" t="s">
        <v>888</v>
      </c>
      <c r="D50" s="107"/>
      <c r="E50" s="106" t="s">
        <v>495</v>
      </c>
      <c r="F50" s="98" t="s">
        <v>495</v>
      </c>
      <c r="G50" s="98" t="s">
        <v>495</v>
      </c>
      <c r="H50" s="98"/>
      <c r="I50" s="107" t="s">
        <v>495</v>
      </c>
      <c r="J50" s="228" t="s">
        <v>726</v>
      </c>
      <c r="K50" s="98"/>
      <c r="L50" s="106"/>
      <c r="M50" s="106" t="s">
        <v>495</v>
      </c>
      <c r="N50" s="106"/>
      <c r="O50" s="106"/>
      <c r="P50" s="215">
        <v>291284008.66030335</v>
      </c>
      <c r="Q50" s="238" t="s">
        <v>617</v>
      </c>
      <c r="R50" s="223" t="str">
        <f t="shared" si="2"/>
        <v>3.11.01</v>
      </c>
      <c r="S50" s="223" t="str">
        <f t="shared" si="0"/>
        <v>BANGUNAN GEDUNG TEMPAT KERJA</v>
      </c>
      <c r="T50" s="223">
        <f t="shared" si="1"/>
        <v>50</v>
      </c>
      <c r="U50" s="155">
        <f t="shared" si="3"/>
        <v>5825679.9732060675</v>
      </c>
      <c r="V50" s="224">
        <f t="shared" si="4"/>
        <v>6</v>
      </c>
      <c r="W50" s="155">
        <f t="shared" si="5"/>
        <v>34954079.839236408</v>
      </c>
      <c r="X50" s="155">
        <f t="shared" si="6"/>
        <v>7</v>
      </c>
      <c r="Y50" s="155">
        <f t="shared" si="7"/>
        <v>5825679.9732060675</v>
      </c>
      <c r="Z50" s="224">
        <f t="shared" si="8"/>
        <v>5825679.9732060675</v>
      </c>
      <c r="AA50" s="224">
        <f t="shared" si="9"/>
        <v>5825679.9732060675</v>
      </c>
      <c r="AB50" s="224">
        <f t="shared" si="10"/>
        <v>5825679.9732060675</v>
      </c>
      <c r="AC50" s="225" t="str">
        <f t="shared" si="11"/>
        <v>2007</v>
      </c>
      <c r="AD50" s="226">
        <f t="shared" si="12"/>
        <v>233027208.92824268</v>
      </c>
      <c r="AE50" s="218">
        <f t="shared" si="13"/>
        <v>58256799.732060671</v>
      </c>
      <c r="AQ50" s="151" t="s">
        <v>25</v>
      </c>
      <c r="AR50" s="151">
        <v>2007</v>
      </c>
      <c r="AV50" s="151">
        <v>291284008.66030335</v>
      </c>
    </row>
    <row r="51" spans="1:48" s="151" customFormat="1" ht="18" customHeight="1" x14ac:dyDescent="0.15">
      <c r="A51" s="222" t="s">
        <v>730</v>
      </c>
      <c r="B51" s="107" t="s">
        <v>514</v>
      </c>
      <c r="C51" s="107" t="s">
        <v>888</v>
      </c>
      <c r="D51" s="107"/>
      <c r="E51" s="106" t="s">
        <v>495</v>
      </c>
      <c r="F51" s="98" t="s">
        <v>495</v>
      </c>
      <c r="G51" s="98" t="s">
        <v>495</v>
      </c>
      <c r="H51" s="98"/>
      <c r="I51" s="107" t="s">
        <v>495</v>
      </c>
      <c r="J51" s="228" t="s">
        <v>726</v>
      </c>
      <c r="K51" s="98"/>
      <c r="L51" s="106"/>
      <c r="M51" s="106" t="s">
        <v>495</v>
      </c>
      <c r="N51" s="106"/>
      <c r="O51" s="106"/>
      <c r="P51" s="215">
        <v>22235567.805751145</v>
      </c>
      <c r="Q51" s="238" t="s">
        <v>617</v>
      </c>
      <c r="R51" s="223" t="str">
        <f t="shared" si="2"/>
        <v>3.11.01</v>
      </c>
      <c r="S51" s="223" t="str">
        <f t="shared" si="0"/>
        <v>BANGUNAN GEDUNG TEMPAT KERJA</v>
      </c>
      <c r="T51" s="223">
        <f t="shared" si="1"/>
        <v>50</v>
      </c>
      <c r="U51" s="155">
        <f t="shared" si="3"/>
        <v>444711.1561150229</v>
      </c>
      <c r="V51" s="224">
        <f t="shared" si="4"/>
        <v>6</v>
      </c>
      <c r="W51" s="155">
        <f t="shared" si="5"/>
        <v>2668266.9366901373</v>
      </c>
      <c r="X51" s="155">
        <f t="shared" si="6"/>
        <v>7</v>
      </c>
      <c r="Y51" s="155">
        <f t="shared" si="7"/>
        <v>444711.1561150229</v>
      </c>
      <c r="Z51" s="224">
        <f t="shared" si="8"/>
        <v>444711.1561150229</v>
      </c>
      <c r="AA51" s="224">
        <f t="shared" si="9"/>
        <v>444711.1561150229</v>
      </c>
      <c r="AB51" s="224">
        <f t="shared" si="10"/>
        <v>444711.1561150229</v>
      </c>
      <c r="AC51" s="225" t="str">
        <f t="shared" si="11"/>
        <v>2007</v>
      </c>
      <c r="AD51" s="226">
        <f t="shared" si="12"/>
        <v>17788456.244600914</v>
      </c>
      <c r="AE51" s="218">
        <f t="shared" si="13"/>
        <v>4447111.5611502286</v>
      </c>
      <c r="AQ51" s="151" t="s">
        <v>25</v>
      </c>
      <c r="AR51" s="151">
        <v>2007</v>
      </c>
      <c r="AV51" s="151">
        <v>22235567.805751145</v>
      </c>
    </row>
    <row r="52" spans="1:48" s="333" customFormat="1" ht="30" customHeight="1" x14ac:dyDescent="0.15">
      <c r="A52" s="320" t="s">
        <v>730</v>
      </c>
      <c r="B52" s="321" t="s">
        <v>522</v>
      </c>
      <c r="C52" s="321" t="s">
        <v>888</v>
      </c>
      <c r="D52" s="321" t="s">
        <v>353</v>
      </c>
      <c r="E52" s="322" t="s">
        <v>523</v>
      </c>
      <c r="F52" s="323" t="s">
        <v>312</v>
      </c>
      <c r="G52" s="323" t="s">
        <v>313</v>
      </c>
      <c r="H52" s="323" t="s">
        <v>481</v>
      </c>
      <c r="I52" s="321" t="s">
        <v>524</v>
      </c>
      <c r="J52" s="334" t="s">
        <v>726</v>
      </c>
      <c r="K52" s="323" t="s">
        <v>525</v>
      </c>
      <c r="L52" s="322" t="s">
        <v>481</v>
      </c>
      <c r="M52" s="322" t="s">
        <v>298</v>
      </c>
      <c r="N52" s="322"/>
      <c r="O52" s="322" t="s">
        <v>172</v>
      </c>
      <c r="P52" s="325">
        <v>13868964.326299019</v>
      </c>
      <c r="Q52" s="326" t="s">
        <v>617</v>
      </c>
      <c r="R52" s="327" t="str">
        <f t="shared" si="2"/>
        <v>3.11.01</v>
      </c>
      <c r="S52" s="327" t="str">
        <f t="shared" si="0"/>
        <v>BANGUNAN GEDUNG TEMPAT KERJA</v>
      </c>
      <c r="T52" s="327">
        <f t="shared" si="1"/>
        <v>50</v>
      </c>
      <c r="U52" s="328">
        <f t="shared" si="3"/>
        <v>277379.08652598038</v>
      </c>
      <c r="V52" s="329">
        <f t="shared" si="4"/>
        <v>6</v>
      </c>
      <c r="W52" s="328">
        <f t="shared" si="5"/>
        <v>1664274.5191558823</v>
      </c>
      <c r="X52" s="328">
        <f t="shared" si="6"/>
        <v>7</v>
      </c>
      <c r="Y52" s="328">
        <f t="shared" si="7"/>
        <v>277379.08652598038</v>
      </c>
      <c r="Z52" s="329">
        <f t="shared" si="8"/>
        <v>277379.08652598038</v>
      </c>
      <c r="AA52" s="329">
        <f t="shared" si="9"/>
        <v>277379.08652598038</v>
      </c>
      <c r="AB52" s="329">
        <f t="shared" si="10"/>
        <v>277379.08652598038</v>
      </c>
      <c r="AC52" s="330" t="str">
        <f t="shared" si="11"/>
        <v>2007</v>
      </c>
      <c r="AD52" s="331">
        <f t="shared" si="12"/>
        <v>11095173.461039215</v>
      </c>
      <c r="AE52" s="332">
        <f t="shared" si="13"/>
        <v>2773790.8652598038</v>
      </c>
      <c r="AP52" s="333" t="s">
        <v>481</v>
      </c>
      <c r="AQ52" s="333" t="s">
        <v>25</v>
      </c>
      <c r="AR52" s="333">
        <v>2007</v>
      </c>
      <c r="AV52" s="333">
        <v>13868964.326299019</v>
      </c>
    </row>
    <row r="53" spans="1:48" s="151" customFormat="1" ht="18" customHeight="1" x14ac:dyDescent="0.15">
      <c r="A53" s="222" t="s">
        <v>730</v>
      </c>
      <c r="B53" s="107" t="s">
        <v>513</v>
      </c>
      <c r="C53" s="107" t="s">
        <v>888</v>
      </c>
      <c r="D53" s="107"/>
      <c r="E53" s="106" t="s">
        <v>495</v>
      </c>
      <c r="F53" s="98" t="s">
        <v>495</v>
      </c>
      <c r="G53" s="98" t="s">
        <v>495</v>
      </c>
      <c r="H53" s="98"/>
      <c r="I53" s="107" t="s">
        <v>495</v>
      </c>
      <c r="J53" s="228" t="s">
        <v>726</v>
      </c>
      <c r="K53" s="98"/>
      <c r="L53" s="106"/>
      <c r="M53" s="106" t="s">
        <v>495</v>
      </c>
      <c r="N53" s="106"/>
      <c r="O53" s="106"/>
      <c r="P53" s="215">
        <v>70098569.692707002</v>
      </c>
      <c r="Q53" s="238" t="s">
        <v>617</v>
      </c>
      <c r="R53" s="223" t="str">
        <f t="shared" si="2"/>
        <v>3.11.01</v>
      </c>
      <c r="S53" s="223" t="str">
        <f t="shared" si="0"/>
        <v>BANGUNAN GEDUNG TEMPAT KERJA</v>
      </c>
      <c r="T53" s="223">
        <f t="shared" si="1"/>
        <v>50</v>
      </c>
      <c r="U53" s="155">
        <f t="shared" si="3"/>
        <v>1401971.1938541401</v>
      </c>
      <c r="V53" s="224">
        <f t="shared" si="4"/>
        <v>6</v>
      </c>
      <c r="W53" s="155">
        <f t="shared" si="5"/>
        <v>8411827.1631248407</v>
      </c>
      <c r="X53" s="155">
        <f t="shared" si="6"/>
        <v>7</v>
      </c>
      <c r="Y53" s="155">
        <f t="shared" si="7"/>
        <v>1401971.1938541401</v>
      </c>
      <c r="Z53" s="224">
        <f t="shared" si="8"/>
        <v>1401971.1938541401</v>
      </c>
      <c r="AA53" s="224">
        <f t="shared" si="9"/>
        <v>1401971.1938541401</v>
      </c>
      <c r="AB53" s="224">
        <f t="shared" si="10"/>
        <v>1401971.1938541401</v>
      </c>
      <c r="AC53" s="225" t="str">
        <f t="shared" si="11"/>
        <v>2007</v>
      </c>
      <c r="AD53" s="226">
        <f t="shared" si="12"/>
        <v>56078857.754165605</v>
      </c>
      <c r="AE53" s="218">
        <f t="shared" si="13"/>
        <v>14019711.938541401</v>
      </c>
      <c r="AQ53" s="151" t="s">
        <v>25</v>
      </c>
      <c r="AR53" s="151">
        <v>2007</v>
      </c>
      <c r="AV53" s="151">
        <v>70098569.692707002</v>
      </c>
    </row>
    <row r="54" spans="1:48" s="151" customFormat="1" ht="18" customHeight="1" x14ac:dyDescent="0.15">
      <c r="A54" s="222" t="s">
        <v>730</v>
      </c>
      <c r="B54" s="107" t="s">
        <v>514</v>
      </c>
      <c r="C54" s="107" t="s">
        <v>888</v>
      </c>
      <c r="D54" s="107"/>
      <c r="E54" s="106" t="s">
        <v>495</v>
      </c>
      <c r="F54" s="98" t="s">
        <v>495</v>
      </c>
      <c r="G54" s="98" t="s">
        <v>495</v>
      </c>
      <c r="H54" s="98"/>
      <c r="I54" s="107" t="s">
        <v>495</v>
      </c>
      <c r="J54" s="228" t="s">
        <v>726</v>
      </c>
      <c r="K54" s="98"/>
      <c r="L54" s="106"/>
      <c r="M54" s="106" t="s">
        <v>495</v>
      </c>
      <c r="N54" s="106"/>
      <c r="O54" s="106"/>
      <c r="P54" s="215">
        <v>4899362.3978773719</v>
      </c>
      <c r="Q54" s="238" t="s">
        <v>617</v>
      </c>
      <c r="R54" s="223" t="str">
        <f t="shared" si="2"/>
        <v>3.11.01</v>
      </c>
      <c r="S54" s="223" t="str">
        <f t="shared" si="0"/>
        <v>BANGUNAN GEDUNG TEMPAT KERJA</v>
      </c>
      <c r="T54" s="223">
        <f t="shared" si="1"/>
        <v>50</v>
      </c>
      <c r="U54" s="155">
        <f t="shared" si="3"/>
        <v>97987.047957547431</v>
      </c>
      <c r="V54" s="224">
        <f t="shared" si="4"/>
        <v>6</v>
      </c>
      <c r="W54" s="155">
        <f t="shared" si="5"/>
        <v>587922.28774528462</v>
      </c>
      <c r="X54" s="155">
        <f t="shared" si="6"/>
        <v>7</v>
      </c>
      <c r="Y54" s="155">
        <f t="shared" si="7"/>
        <v>97987.047957547431</v>
      </c>
      <c r="Z54" s="224">
        <f t="shared" si="8"/>
        <v>97987.047957547431</v>
      </c>
      <c r="AA54" s="224">
        <f t="shared" si="9"/>
        <v>97987.047957547431</v>
      </c>
      <c r="AB54" s="224">
        <f t="shared" si="10"/>
        <v>97987.047957547431</v>
      </c>
      <c r="AC54" s="225" t="str">
        <f t="shared" si="11"/>
        <v>2007</v>
      </c>
      <c r="AD54" s="226">
        <f t="shared" si="12"/>
        <v>3919491.9183018976</v>
      </c>
      <c r="AE54" s="218">
        <f t="shared" si="13"/>
        <v>979870.47957547451</v>
      </c>
      <c r="AQ54" s="151" t="s">
        <v>25</v>
      </c>
      <c r="AR54" s="151">
        <v>2007</v>
      </c>
      <c r="AV54" s="151">
        <v>4899362.3978773719</v>
      </c>
    </row>
    <row r="55" spans="1:48" s="151" customFormat="1" ht="18" customHeight="1" x14ac:dyDescent="0.15">
      <c r="A55" s="222" t="s">
        <v>730</v>
      </c>
      <c r="B55" s="107" t="s">
        <v>526</v>
      </c>
      <c r="C55" s="107" t="s">
        <v>888</v>
      </c>
      <c r="D55" s="107" t="s">
        <v>172</v>
      </c>
      <c r="E55" s="106" t="s">
        <v>480</v>
      </c>
      <c r="F55" s="98" t="s">
        <v>312</v>
      </c>
      <c r="G55" s="98" t="s">
        <v>313</v>
      </c>
      <c r="H55" s="98" t="s">
        <v>481</v>
      </c>
      <c r="I55" s="107" t="s">
        <v>527</v>
      </c>
      <c r="J55" s="228" t="s">
        <v>726</v>
      </c>
      <c r="K55" s="98" t="s">
        <v>172</v>
      </c>
      <c r="L55" s="106" t="s">
        <v>481</v>
      </c>
      <c r="M55" s="106" t="s">
        <v>298</v>
      </c>
      <c r="N55" s="106"/>
      <c r="O55" s="106" t="s">
        <v>172</v>
      </c>
      <c r="P55" s="215">
        <v>2788867.8264840422</v>
      </c>
      <c r="Q55" s="238" t="s">
        <v>617</v>
      </c>
      <c r="R55" s="223" t="str">
        <f t="shared" si="2"/>
        <v>3.11.01</v>
      </c>
      <c r="S55" s="223" t="str">
        <f t="shared" si="0"/>
        <v>BANGUNAN GEDUNG TEMPAT KERJA</v>
      </c>
      <c r="T55" s="223">
        <f t="shared" si="1"/>
        <v>50</v>
      </c>
      <c r="U55" s="155">
        <f t="shared" si="3"/>
        <v>55777.156529680848</v>
      </c>
      <c r="V55" s="224">
        <f t="shared" si="4"/>
        <v>6</v>
      </c>
      <c r="W55" s="155">
        <f t="shared" si="5"/>
        <v>334662.93917808507</v>
      </c>
      <c r="X55" s="155">
        <f t="shared" si="6"/>
        <v>7</v>
      </c>
      <c r="Y55" s="155">
        <f t="shared" si="7"/>
        <v>55777.156529680848</v>
      </c>
      <c r="Z55" s="224">
        <f t="shared" si="8"/>
        <v>55777.156529680848</v>
      </c>
      <c r="AA55" s="224">
        <f t="shared" si="9"/>
        <v>55777.156529680848</v>
      </c>
      <c r="AB55" s="224">
        <f t="shared" si="10"/>
        <v>55777.156529680848</v>
      </c>
      <c r="AC55" s="225" t="str">
        <f t="shared" si="11"/>
        <v>2007</v>
      </c>
      <c r="AD55" s="226">
        <f t="shared" si="12"/>
        <v>2231096.261187234</v>
      </c>
      <c r="AE55" s="218">
        <f t="shared" si="13"/>
        <v>557771.56529680837</v>
      </c>
      <c r="AP55" s="151" t="s">
        <v>481</v>
      </c>
      <c r="AQ55" s="151" t="s">
        <v>25</v>
      </c>
      <c r="AR55" s="151">
        <v>2007</v>
      </c>
      <c r="AV55" s="151">
        <v>2788867.8264840422</v>
      </c>
    </row>
    <row r="56" spans="1:48" s="333" customFormat="1" ht="27" customHeight="1" x14ac:dyDescent="0.15">
      <c r="A56" s="320" t="s">
        <v>730</v>
      </c>
      <c r="B56" s="321" t="s">
        <v>528</v>
      </c>
      <c r="C56" s="321" t="s">
        <v>888</v>
      </c>
      <c r="D56" s="321"/>
      <c r="E56" s="322" t="s">
        <v>480</v>
      </c>
      <c r="F56" s="323" t="s">
        <v>312</v>
      </c>
      <c r="G56" s="323" t="s">
        <v>313</v>
      </c>
      <c r="H56" s="323" t="s">
        <v>481</v>
      </c>
      <c r="I56" s="321" t="s">
        <v>529</v>
      </c>
      <c r="J56" s="334" t="s">
        <v>726</v>
      </c>
      <c r="K56" s="323" t="s">
        <v>530</v>
      </c>
      <c r="L56" s="322" t="s">
        <v>481</v>
      </c>
      <c r="M56" s="322" t="s">
        <v>531</v>
      </c>
      <c r="N56" s="322"/>
      <c r="O56" s="322" t="s">
        <v>172</v>
      </c>
      <c r="P56" s="325">
        <v>575104343.63131607</v>
      </c>
      <c r="Q56" s="326" t="s">
        <v>617</v>
      </c>
      <c r="R56" s="327" t="str">
        <f t="shared" si="2"/>
        <v>3.11.01</v>
      </c>
      <c r="S56" s="327" t="str">
        <f t="shared" si="0"/>
        <v>BANGUNAN GEDUNG TEMPAT KERJA</v>
      </c>
      <c r="T56" s="327">
        <f t="shared" si="1"/>
        <v>50</v>
      </c>
      <c r="U56" s="328">
        <f t="shared" si="3"/>
        <v>11502086.672626322</v>
      </c>
      <c r="V56" s="329">
        <f t="shared" si="4"/>
        <v>6</v>
      </c>
      <c r="W56" s="328">
        <f t="shared" si="5"/>
        <v>69012520.035757929</v>
      </c>
      <c r="X56" s="328">
        <f t="shared" si="6"/>
        <v>7</v>
      </c>
      <c r="Y56" s="328">
        <f t="shared" si="7"/>
        <v>11502086.672626322</v>
      </c>
      <c r="Z56" s="329">
        <f t="shared" si="8"/>
        <v>11502086.672626322</v>
      </c>
      <c r="AA56" s="329">
        <f t="shared" si="9"/>
        <v>11502086.672626322</v>
      </c>
      <c r="AB56" s="329">
        <f t="shared" si="10"/>
        <v>11502086.672626322</v>
      </c>
      <c r="AC56" s="330" t="str">
        <f t="shared" si="11"/>
        <v>2007</v>
      </c>
      <c r="AD56" s="331">
        <f t="shared" si="12"/>
        <v>460083476.90505284</v>
      </c>
      <c r="AE56" s="332">
        <f t="shared" si="13"/>
        <v>115020866.7262632</v>
      </c>
      <c r="AP56" s="333" t="s">
        <v>481</v>
      </c>
      <c r="AQ56" s="333" t="s">
        <v>25</v>
      </c>
      <c r="AR56" s="333">
        <v>2007</v>
      </c>
      <c r="AV56" s="333">
        <v>575104343.63131607</v>
      </c>
    </row>
    <row r="57" spans="1:48" s="151" customFormat="1" ht="18" customHeight="1" x14ac:dyDescent="0.15">
      <c r="A57" s="222" t="s">
        <v>730</v>
      </c>
      <c r="B57" s="107" t="s">
        <v>513</v>
      </c>
      <c r="C57" s="107" t="s">
        <v>888</v>
      </c>
      <c r="D57" s="107"/>
      <c r="E57" s="106" t="s">
        <v>495</v>
      </c>
      <c r="F57" s="98" t="s">
        <v>495</v>
      </c>
      <c r="G57" s="98" t="s">
        <v>495</v>
      </c>
      <c r="H57" s="98"/>
      <c r="I57" s="107" t="s">
        <v>495</v>
      </c>
      <c r="J57" s="228" t="s">
        <v>726</v>
      </c>
      <c r="K57" s="98"/>
      <c r="L57" s="106"/>
      <c r="M57" s="106" t="s">
        <v>495</v>
      </c>
      <c r="N57" s="106"/>
      <c r="O57" s="106"/>
      <c r="P57" s="215">
        <v>85617654.567072853</v>
      </c>
      <c r="Q57" s="238" t="s">
        <v>617</v>
      </c>
      <c r="R57" s="223" t="str">
        <f t="shared" si="2"/>
        <v>3.11.01</v>
      </c>
      <c r="S57" s="223" t="str">
        <f t="shared" si="0"/>
        <v>BANGUNAN GEDUNG TEMPAT KERJA</v>
      </c>
      <c r="T57" s="223">
        <f t="shared" si="1"/>
        <v>50</v>
      </c>
      <c r="U57" s="155">
        <f t="shared" si="3"/>
        <v>1712352.8913414571</v>
      </c>
      <c r="V57" s="224">
        <f t="shared" si="4"/>
        <v>6</v>
      </c>
      <c r="W57" s="155">
        <f t="shared" si="5"/>
        <v>10274117.348048743</v>
      </c>
      <c r="X57" s="155">
        <f t="shared" si="6"/>
        <v>7</v>
      </c>
      <c r="Y57" s="155">
        <f t="shared" si="7"/>
        <v>1712352.8913414571</v>
      </c>
      <c r="Z57" s="224">
        <f t="shared" si="8"/>
        <v>1712352.8913414571</v>
      </c>
      <c r="AA57" s="224">
        <f t="shared" si="9"/>
        <v>1712352.8913414571</v>
      </c>
      <c r="AB57" s="224">
        <f t="shared" si="10"/>
        <v>1712352.8913414571</v>
      </c>
      <c r="AC57" s="225" t="str">
        <f t="shared" si="11"/>
        <v>2007</v>
      </c>
      <c r="AD57" s="226">
        <f t="shared" si="12"/>
        <v>68494125.653658286</v>
      </c>
      <c r="AE57" s="218">
        <f t="shared" si="13"/>
        <v>17123528.913414571</v>
      </c>
      <c r="AQ57" s="151" t="s">
        <v>25</v>
      </c>
      <c r="AR57" s="151">
        <v>2007</v>
      </c>
      <c r="AV57" s="151">
        <v>85617654.567072853</v>
      </c>
    </row>
    <row r="58" spans="1:48" s="151" customFormat="1" ht="18" customHeight="1" x14ac:dyDescent="0.15">
      <c r="A58" s="222" t="s">
        <v>730</v>
      </c>
      <c r="B58" s="107" t="s">
        <v>514</v>
      </c>
      <c r="C58" s="107" t="s">
        <v>888</v>
      </c>
      <c r="D58" s="107"/>
      <c r="E58" s="106" t="s">
        <v>495</v>
      </c>
      <c r="F58" s="98" t="s">
        <v>495</v>
      </c>
      <c r="G58" s="98" t="s">
        <v>495</v>
      </c>
      <c r="H58" s="98"/>
      <c r="I58" s="107" t="s">
        <v>495</v>
      </c>
      <c r="J58" s="228" t="s">
        <v>726</v>
      </c>
      <c r="K58" s="98"/>
      <c r="L58" s="106"/>
      <c r="M58" s="106" t="s">
        <v>495</v>
      </c>
      <c r="N58" s="106"/>
      <c r="O58" s="106"/>
      <c r="P58" s="215">
        <v>53698749.725163355</v>
      </c>
      <c r="Q58" s="238" t="s">
        <v>617</v>
      </c>
      <c r="R58" s="223" t="str">
        <f t="shared" si="2"/>
        <v>3.11.01</v>
      </c>
      <c r="S58" s="223" t="str">
        <f t="shared" si="0"/>
        <v>BANGUNAN GEDUNG TEMPAT KERJA</v>
      </c>
      <c r="T58" s="223">
        <f t="shared" si="1"/>
        <v>50</v>
      </c>
      <c r="U58" s="155">
        <f t="shared" si="3"/>
        <v>1073974.7945032672</v>
      </c>
      <c r="V58" s="224">
        <f t="shared" si="4"/>
        <v>6</v>
      </c>
      <c r="W58" s="155">
        <f t="shared" si="5"/>
        <v>6443848.7670196034</v>
      </c>
      <c r="X58" s="155">
        <f t="shared" si="6"/>
        <v>7</v>
      </c>
      <c r="Y58" s="155">
        <f t="shared" si="7"/>
        <v>1073974.7945032672</v>
      </c>
      <c r="Z58" s="224">
        <f t="shared" si="8"/>
        <v>1073974.7945032672</v>
      </c>
      <c r="AA58" s="224">
        <f t="shared" si="9"/>
        <v>1073974.7945032672</v>
      </c>
      <c r="AB58" s="224">
        <f t="shared" si="10"/>
        <v>1073974.7945032672</v>
      </c>
      <c r="AC58" s="225" t="str">
        <f t="shared" si="11"/>
        <v>2007</v>
      </c>
      <c r="AD58" s="226">
        <f t="shared" si="12"/>
        <v>42959001.780130684</v>
      </c>
      <c r="AE58" s="218">
        <f t="shared" si="13"/>
        <v>10739747.945032673</v>
      </c>
      <c r="AQ58" s="151" t="s">
        <v>25</v>
      </c>
      <c r="AR58" s="151">
        <v>2007</v>
      </c>
      <c r="AV58" s="151">
        <v>53698749.725163355</v>
      </c>
    </row>
    <row r="59" spans="1:48" s="333" customFormat="1" ht="18" customHeight="1" x14ac:dyDescent="0.15">
      <c r="A59" s="320" t="s">
        <v>730</v>
      </c>
      <c r="B59" s="321" t="s">
        <v>532</v>
      </c>
      <c r="C59" s="321" t="s">
        <v>888</v>
      </c>
      <c r="D59" s="321"/>
      <c r="E59" s="322" t="s">
        <v>480</v>
      </c>
      <c r="F59" s="323" t="s">
        <v>312</v>
      </c>
      <c r="G59" s="323" t="s">
        <v>313</v>
      </c>
      <c r="H59" s="323" t="s">
        <v>481</v>
      </c>
      <c r="I59" s="321" t="s">
        <v>529</v>
      </c>
      <c r="J59" s="334" t="s">
        <v>726</v>
      </c>
      <c r="K59" s="323" t="s">
        <v>172</v>
      </c>
      <c r="L59" s="322" t="s">
        <v>481</v>
      </c>
      <c r="M59" s="322" t="s">
        <v>531</v>
      </c>
      <c r="N59" s="322"/>
      <c r="O59" s="322" t="s">
        <v>172</v>
      </c>
      <c r="P59" s="325">
        <v>5131881255.2387867</v>
      </c>
      <c r="Q59" s="326" t="s">
        <v>617</v>
      </c>
      <c r="R59" s="327" t="str">
        <f t="shared" si="2"/>
        <v>3.11.01</v>
      </c>
      <c r="S59" s="327" t="str">
        <f t="shared" si="0"/>
        <v>BANGUNAN GEDUNG TEMPAT KERJA</v>
      </c>
      <c r="T59" s="327">
        <f t="shared" si="1"/>
        <v>50</v>
      </c>
      <c r="U59" s="328">
        <f t="shared" si="3"/>
        <v>102637624.90477574</v>
      </c>
      <c r="V59" s="329">
        <f t="shared" si="4"/>
        <v>6</v>
      </c>
      <c r="W59" s="328">
        <f t="shared" si="5"/>
        <v>615825749.42865443</v>
      </c>
      <c r="X59" s="328">
        <f t="shared" si="6"/>
        <v>7</v>
      </c>
      <c r="Y59" s="328">
        <f t="shared" si="7"/>
        <v>102637624.90477574</v>
      </c>
      <c r="Z59" s="329">
        <f t="shared" si="8"/>
        <v>102637624.90477574</v>
      </c>
      <c r="AA59" s="329">
        <f t="shared" si="9"/>
        <v>102637624.90477574</v>
      </c>
      <c r="AB59" s="329">
        <f t="shared" si="10"/>
        <v>102637624.90477574</v>
      </c>
      <c r="AC59" s="330" t="str">
        <f t="shared" si="11"/>
        <v>2007</v>
      </c>
      <c r="AD59" s="331">
        <f t="shared" si="12"/>
        <v>4105505006.1910295</v>
      </c>
      <c r="AE59" s="332">
        <f t="shared" si="13"/>
        <v>1026376249.0477574</v>
      </c>
      <c r="AP59" s="333" t="s">
        <v>481</v>
      </c>
      <c r="AQ59" s="333" t="s">
        <v>25</v>
      </c>
      <c r="AR59" s="333">
        <v>2007</v>
      </c>
      <c r="AV59" s="333">
        <v>5131881255.2387867</v>
      </c>
    </row>
    <row r="60" spans="1:48" s="151" customFormat="1" ht="18" customHeight="1" x14ac:dyDescent="0.15">
      <c r="A60" s="222" t="s">
        <v>730</v>
      </c>
      <c r="B60" s="107" t="s">
        <v>513</v>
      </c>
      <c r="C60" s="107" t="s">
        <v>888</v>
      </c>
      <c r="D60" s="107"/>
      <c r="E60" s="106" t="s">
        <v>495</v>
      </c>
      <c r="F60" s="98" t="s">
        <v>495</v>
      </c>
      <c r="G60" s="98" t="s">
        <v>495</v>
      </c>
      <c r="H60" s="98"/>
      <c r="I60" s="107" t="s">
        <v>495</v>
      </c>
      <c r="J60" s="228" t="s">
        <v>726</v>
      </c>
      <c r="K60" s="98"/>
      <c r="L60" s="106"/>
      <c r="M60" s="106" t="s">
        <v>495</v>
      </c>
      <c r="N60" s="106"/>
      <c r="O60" s="106"/>
      <c r="P60" s="215">
        <v>150807846.79071799</v>
      </c>
      <c r="Q60" s="238" t="s">
        <v>617</v>
      </c>
      <c r="R60" s="223" t="str">
        <f t="shared" si="2"/>
        <v>3.11.01</v>
      </c>
      <c r="S60" s="223" t="str">
        <f t="shared" si="0"/>
        <v>BANGUNAN GEDUNG TEMPAT KERJA</v>
      </c>
      <c r="T60" s="223">
        <f t="shared" si="1"/>
        <v>50</v>
      </c>
      <c r="U60" s="155">
        <f t="shared" si="3"/>
        <v>3016156.73581436</v>
      </c>
      <c r="V60" s="224">
        <f t="shared" si="4"/>
        <v>6</v>
      </c>
      <c r="W60" s="155">
        <f t="shared" si="5"/>
        <v>18096940.414886162</v>
      </c>
      <c r="X60" s="155">
        <f t="shared" si="6"/>
        <v>7</v>
      </c>
      <c r="Y60" s="155">
        <f t="shared" si="7"/>
        <v>3016156.73581436</v>
      </c>
      <c r="Z60" s="224">
        <f t="shared" si="8"/>
        <v>3016156.73581436</v>
      </c>
      <c r="AA60" s="224">
        <f t="shared" si="9"/>
        <v>3016156.73581436</v>
      </c>
      <c r="AB60" s="224">
        <f t="shared" si="10"/>
        <v>3016156.73581436</v>
      </c>
      <c r="AC60" s="225" t="str">
        <f t="shared" si="11"/>
        <v>2007</v>
      </c>
      <c r="AD60" s="226">
        <f t="shared" si="12"/>
        <v>120646279.43257439</v>
      </c>
      <c r="AE60" s="218">
        <f t="shared" si="13"/>
        <v>30161567.358143598</v>
      </c>
      <c r="AQ60" s="151" t="s">
        <v>25</v>
      </c>
      <c r="AR60" s="151">
        <v>2007</v>
      </c>
      <c r="AV60" s="151">
        <v>150807846.79071799</v>
      </c>
    </row>
    <row r="61" spans="1:48" s="151" customFormat="1" ht="18" customHeight="1" x14ac:dyDescent="0.15">
      <c r="A61" s="222" t="s">
        <v>730</v>
      </c>
      <c r="B61" s="107" t="s">
        <v>514</v>
      </c>
      <c r="C61" s="107" t="s">
        <v>888</v>
      </c>
      <c r="D61" s="107"/>
      <c r="E61" s="106" t="s">
        <v>495</v>
      </c>
      <c r="F61" s="98" t="s">
        <v>495</v>
      </c>
      <c r="G61" s="98" t="s">
        <v>495</v>
      </c>
      <c r="H61" s="98"/>
      <c r="I61" s="107" t="s">
        <v>495</v>
      </c>
      <c r="J61" s="228" t="s">
        <v>726</v>
      </c>
      <c r="K61" s="98"/>
      <c r="L61" s="106"/>
      <c r="M61" s="106" t="s">
        <v>495</v>
      </c>
      <c r="N61" s="106"/>
      <c r="O61" s="106"/>
      <c r="P61" s="215">
        <v>90439540.998852879</v>
      </c>
      <c r="Q61" s="238" t="s">
        <v>617</v>
      </c>
      <c r="R61" s="223" t="str">
        <f t="shared" si="2"/>
        <v>3.11.01</v>
      </c>
      <c r="S61" s="223" t="str">
        <f t="shared" si="0"/>
        <v>BANGUNAN GEDUNG TEMPAT KERJA</v>
      </c>
      <c r="T61" s="223">
        <f t="shared" si="1"/>
        <v>50</v>
      </c>
      <c r="U61" s="155">
        <f t="shared" si="3"/>
        <v>1808790.6199770577</v>
      </c>
      <c r="V61" s="224">
        <f t="shared" si="4"/>
        <v>6</v>
      </c>
      <c r="W61" s="155">
        <f t="shared" si="5"/>
        <v>10852743.719862346</v>
      </c>
      <c r="X61" s="155">
        <f t="shared" si="6"/>
        <v>7</v>
      </c>
      <c r="Y61" s="155">
        <f t="shared" si="7"/>
        <v>1808790.6199770577</v>
      </c>
      <c r="Z61" s="224">
        <f t="shared" si="8"/>
        <v>1808790.6199770577</v>
      </c>
      <c r="AA61" s="224">
        <f t="shared" si="9"/>
        <v>1808790.6199770577</v>
      </c>
      <c r="AB61" s="224">
        <f t="shared" si="10"/>
        <v>1808790.6199770577</v>
      </c>
      <c r="AC61" s="225" t="str">
        <f t="shared" si="11"/>
        <v>2007</v>
      </c>
      <c r="AD61" s="226">
        <f t="shared" si="12"/>
        <v>72351634.799082309</v>
      </c>
      <c r="AE61" s="218">
        <f t="shared" si="13"/>
        <v>18087906.199770574</v>
      </c>
      <c r="AQ61" s="151" t="s">
        <v>25</v>
      </c>
      <c r="AR61" s="151">
        <v>2007</v>
      </c>
      <c r="AV61" s="151">
        <v>90439540.998852879</v>
      </c>
    </row>
    <row r="62" spans="1:48" s="151" customFormat="1" ht="18" customHeight="1" x14ac:dyDescent="0.15">
      <c r="A62" s="222" t="s">
        <v>730</v>
      </c>
      <c r="B62" s="107" t="s">
        <v>533</v>
      </c>
      <c r="C62" s="107" t="s">
        <v>888</v>
      </c>
      <c r="D62" s="107"/>
      <c r="E62" s="106" t="s">
        <v>480</v>
      </c>
      <c r="F62" s="98" t="s">
        <v>312</v>
      </c>
      <c r="G62" s="98" t="s">
        <v>313</v>
      </c>
      <c r="H62" s="98" t="s">
        <v>481</v>
      </c>
      <c r="I62" s="107" t="s">
        <v>529</v>
      </c>
      <c r="J62" s="228" t="s">
        <v>726</v>
      </c>
      <c r="K62" s="98" t="s">
        <v>172</v>
      </c>
      <c r="L62" s="106" t="s">
        <v>481</v>
      </c>
      <c r="M62" s="106" t="s">
        <v>531</v>
      </c>
      <c r="N62" s="106"/>
      <c r="O62" s="106" t="s">
        <v>172</v>
      </c>
      <c r="P62" s="215">
        <v>194218424.98505116</v>
      </c>
      <c r="Q62" s="238" t="s">
        <v>617</v>
      </c>
      <c r="R62" s="223" t="str">
        <f t="shared" si="2"/>
        <v>3.11.01</v>
      </c>
      <c r="S62" s="223" t="str">
        <f t="shared" si="0"/>
        <v>BANGUNAN GEDUNG TEMPAT KERJA</v>
      </c>
      <c r="T62" s="223">
        <f t="shared" si="1"/>
        <v>50</v>
      </c>
      <c r="U62" s="155">
        <f t="shared" si="3"/>
        <v>3884368.2997010229</v>
      </c>
      <c r="V62" s="224">
        <f t="shared" si="4"/>
        <v>6</v>
      </c>
      <c r="W62" s="155">
        <f t="shared" si="5"/>
        <v>23306209.798206136</v>
      </c>
      <c r="X62" s="155">
        <f t="shared" si="6"/>
        <v>7</v>
      </c>
      <c r="Y62" s="155">
        <f t="shared" si="7"/>
        <v>3884368.2997010229</v>
      </c>
      <c r="Z62" s="224">
        <f t="shared" si="8"/>
        <v>3884368.2997010229</v>
      </c>
      <c r="AA62" s="224">
        <f t="shared" si="9"/>
        <v>3884368.2997010229</v>
      </c>
      <c r="AB62" s="224">
        <f t="shared" si="10"/>
        <v>3884368.2997010229</v>
      </c>
      <c r="AC62" s="225" t="str">
        <f t="shared" si="11"/>
        <v>2007</v>
      </c>
      <c r="AD62" s="226">
        <f t="shared" si="12"/>
        <v>155374741.98804092</v>
      </c>
      <c r="AE62" s="218">
        <f t="shared" si="13"/>
        <v>38843682.997010224</v>
      </c>
      <c r="AP62" s="151" t="s">
        <v>481</v>
      </c>
      <c r="AQ62" s="151" t="s">
        <v>25</v>
      </c>
      <c r="AR62" s="151">
        <v>2007</v>
      </c>
      <c r="AV62" s="151">
        <v>194218424.98505116</v>
      </c>
    </row>
    <row r="63" spans="1:48" s="151" customFormat="1" ht="18" customHeight="1" x14ac:dyDescent="0.15">
      <c r="A63" s="222" t="s">
        <v>730</v>
      </c>
      <c r="B63" s="107" t="s">
        <v>534</v>
      </c>
      <c r="C63" s="107" t="s">
        <v>888</v>
      </c>
      <c r="D63" s="107"/>
      <c r="E63" s="106" t="s">
        <v>480</v>
      </c>
      <c r="F63" s="98" t="s">
        <v>312</v>
      </c>
      <c r="G63" s="98" t="s">
        <v>313</v>
      </c>
      <c r="H63" s="98" t="s">
        <v>481</v>
      </c>
      <c r="I63" s="107" t="s">
        <v>529</v>
      </c>
      <c r="J63" s="228" t="s">
        <v>726</v>
      </c>
      <c r="K63" s="98" t="s">
        <v>172</v>
      </c>
      <c r="L63" s="106" t="s">
        <v>481</v>
      </c>
      <c r="M63" s="106" t="s">
        <v>531</v>
      </c>
      <c r="N63" s="106"/>
      <c r="O63" s="106" t="s">
        <v>172</v>
      </c>
      <c r="P63" s="215">
        <v>84663173.888832361</v>
      </c>
      <c r="Q63" s="238" t="s">
        <v>617</v>
      </c>
      <c r="R63" s="223" t="str">
        <f t="shared" si="2"/>
        <v>3.11.01</v>
      </c>
      <c r="S63" s="223" t="str">
        <f t="shared" si="0"/>
        <v>BANGUNAN GEDUNG TEMPAT KERJA</v>
      </c>
      <c r="T63" s="223">
        <f t="shared" si="1"/>
        <v>50</v>
      </c>
      <c r="U63" s="155">
        <f t="shared" si="3"/>
        <v>1693263.2777766471</v>
      </c>
      <c r="V63" s="224">
        <f t="shared" si="4"/>
        <v>6</v>
      </c>
      <c r="W63" s="155">
        <f t="shared" si="5"/>
        <v>10159579.666659882</v>
      </c>
      <c r="X63" s="155">
        <f t="shared" si="6"/>
        <v>7</v>
      </c>
      <c r="Y63" s="155">
        <f t="shared" si="7"/>
        <v>1693263.2777766471</v>
      </c>
      <c r="Z63" s="224">
        <f t="shared" si="8"/>
        <v>1693263.2777766471</v>
      </c>
      <c r="AA63" s="224">
        <f t="shared" si="9"/>
        <v>1693263.2777766471</v>
      </c>
      <c r="AB63" s="224">
        <f t="shared" si="10"/>
        <v>1693263.2777766471</v>
      </c>
      <c r="AC63" s="225" t="str">
        <f t="shared" si="11"/>
        <v>2007</v>
      </c>
      <c r="AD63" s="226">
        <f t="shared" si="12"/>
        <v>67730541.111065894</v>
      </c>
      <c r="AE63" s="218">
        <f t="shared" si="13"/>
        <v>16932632.77776647</v>
      </c>
      <c r="AP63" s="151" t="s">
        <v>481</v>
      </c>
      <c r="AQ63" s="151" t="s">
        <v>25</v>
      </c>
      <c r="AR63" s="151">
        <v>2007</v>
      </c>
      <c r="AV63" s="151">
        <v>84663173.888832361</v>
      </c>
    </row>
    <row r="64" spans="1:48" s="151" customFormat="1" ht="18" customHeight="1" x14ac:dyDescent="0.15">
      <c r="A64" s="222" t="s">
        <v>730</v>
      </c>
      <c r="B64" s="107" t="s">
        <v>535</v>
      </c>
      <c r="C64" s="107" t="s">
        <v>888</v>
      </c>
      <c r="D64" s="107"/>
      <c r="E64" s="106" t="s">
        <v>480</v>
      </c>
      <c r="F64" s="98" t="s">
        <v>312</v>
      </c>
      <c r="G64" s="98" t="s">
        <v>313</v>
      </c>
      <c r="H64" s="98" t="s">
        <v>481</v>
      </c>
      <c r="I64" s="107" t="s">
        <v>529</v>
      </c>
      <c r="J64" s="228" t="s">
        <v>726</v>
      </c>
      <c r="K64" s="98" t="s">
        <v>172</v>
      </c>
      <c r="L64" s="106" t="s">
        <v>481</v>
      </c>
      <c r="M64" s="106" t="s">
        <v>531</v>
      </c>
      <c r="N64" s="106"/>
      <c r="O64" s="106" t="s">
        <v>172</v>
      </c>
      <c r="P64" s="215">
        <v>2760210.174206153</v>
      </c>
      <c r="Q64" s="238" t="s">
        <v>617</v>
      </c>
      <c r="R64" s="223" t="str">
        <f t="shared" si="2"/>
        <v>3.11.01</v>
      </c>
      <c r="S64" s="223" t="str">
        <f t="shared" si="0"/>
        <v>BANGUNAN GEDUNG TEMPAT KERJA</v>
      </c>
      <c r="T64" s="223">
        <f t="shared" si="1"/>
        <v>50</v>
      </c>
      <c r="U64" s="155">
        <f t="shared" si="3"/>
        <v>55204.003484123059</v>
      </c>
      <c r="V64" s="224">
        <f t="shared" si="4"/>
        <v>6</v>
      </c>
      <c r="W64" s="155">
        <f t="shared" si="5"/>
        <v>331224.02090473834</v>
      </c>
      <c r="X64" s="155">
        <f t="shared" si="6"/>
        <v>7</v>
      </c>
      <c r="Y64" s="155">
        <f t="shared" si="7"/>
        <v>55204.003484123059</v>
      </c>
      <c r="Z64" s="224">
        <f t="shared" si="8"/>
        <v>55204.003484123059</v>
      </c>
      <c r="AA64" s="224">
        <f t="shared" si="9"/>
        <v>55204.003484123059</v>
      </c>
      <c r="AB64" s="224">
        <f t="shared" si="10"/>
        <v>55204.003484123059</v>
      </c>
      <c r="AC64" s="225" t="str">
        <f t="shared" si="11"/>
        <v>2007</v>
      </c>
      <c r="AD64" s="226">
        <f t="shared" si="12"/>
        <v>2208170.1393649224</v>
      </c>
      <c r="AE64" s="218">
        <f t="shared" si="13"/>
        <v>552040.03484123049</v>
      </c>
      <c r="AP64" s="151" t="s">
        <v>481</v>
      </c>
      <c r="AQ64" s="151" t="s">
        <v>25</v>
      </c>
      <c r="AR64" s="151">
        <v>2007</v>
      </c>
      <c r="AV64" s="151">
        <v>2760210.174206153</v>
      </c>
    </row>
    <row r="65" spans="1:48" s="333" customFormat="1" ht="18" customHeight="1" x14ac:dyDescent="0.15">
      <c r="A65" s="320" t="s">
        <v>730</v>
      </c>
      <c r="B65" s="321" t="s">
        <v>536</v>
      </c>
      <c r="C65" s="321" t="s">
        <v>888</v>
      </c>
      <c r="D65" s="321" t="s">
        <v>353</v>
      </c>
      <c r="E65" s="322" t="s">
        <v>480</v>
      </c>
      <c r="F65" s="323" t="s">
        <v>312</v>
      </c>
      <c r="G65" s="323" t="s">
        <v>313</v>
      </c>
      <c r="H65" s="323" t="s">
        <v>481</v>
      </c>
      <c r="I65" s="321" t="s">
        <v>529</v>
      </c>
      <c r="J65" s="334" t="s">
        <v>727</v>
      </c>
      <c r="K65" s="323" t="s">
        <v>172</v>
      </c>
      <c r="L65" s="322" t="s">
        <v>481</v>
      </c>
      <c r="M65" s="322" t="s">
        <v>483</v>
      </c>
      <c r="N65" s="322"/>
      <c r="O65" s="322" t="s">
        <v>172</v>
      </c>
      <c r="P65" s="325">
        <v>1423870800</v>
      </c>
      <c r="Q65" s="326" t="s">
        <v>617</v>
      </c>
      <c r="R65" s="327" t="str">
        <f t="shared" si="2"/>
        <v>3.11.01</v>
      </c>
      <c r="S65" s="327" t="str">
        <f t="shared" si="0"/>
        <v>BANGUNAN GEDUNG TEMPAT KERJA</v>
      </c>
      <c r="T65" s="327">
        <f t="shared" si="1"/>
        <v>50</v>
      </c>
      <c r="U65" s="328">
        <f t="shared" si="3"/>
        <v>28477415.800000001</v>
      </c>
      <c r="V65" s="329">
        <f t="shared" si="4"/>
        <v>5</v>
      </c>
      <c r="W65" s="328">
        <f t="shared" si="5"/>
        <v>142387079</v>
      </c>
      <c r="X65" s="328">
        <f t="shared" si="6"/>
        <v>6</v>
      </c>
      <c r="Y65" s="328">
        <f t="shared" si="7"/>
        <v>28477415.800000001</v>
      </c>
      <c r="Z65" s="329">
        <f t="shared" si="8"/>
        <v>28477415.800000001</v>
      </c>
      <c r="AA65" s="329">
        <f t="shared" si="9"/>
        <v>28477415.800000001</v>
      </c>
      <c r="AB65" s="329">
        <f t="shared" si="10"/>
        <v>28477415.800000001</v>
      </c>
      <c r="AC65" s="330" t="str">
        <f t="shared" si="11"/>
        <v>2008</v>
      </c>
      <c r="AD65" s="331">
        <f t="shared" si="12"/>
        <v>1167574057.8</v>
      </c>
      <c r="AE65" s="332">
        <f t="shared" si="13"/>
        <v>256296742.20000005</v>
      </c>
      <c r="AP65" s="333" t="s">
        <v>481</v>
      </c>
      <c r="AQ65" s="333" t="s">
        <v>25</v>
      </c>
      <c r="AR65" s="333">
        <v>2008</v>
      </c>
      <c r="AV65" s="333">
        <v>1423870800</v>
      </c>
    </row>
    <row r="66" spans="1:48" s="151" customFormat="1" ht="18" customHeight="1" x14ac:dyDescent="0.15">
      <c r="A66" s="222" t="s">
        <v>730</v>
      </c>
      <c r="B66" s="107" t="s">
        <v>537</v>
      </c>
      <c r="C66" s="107" t="s">
        <v>888</v>
      </c>
      <c r="D66" s="107"/>
      <c r="E66" s="106" t="s">
        <v>495</v>
      </c>
      <c r="F66" s="98" t="s">
        <v>495</v>
      </c>
      <c r="G66" s="98" t="s">
        <v>495</v>
      </c>
      <c r="H66" s="98"/>
      <c r="I66" s="107" t="s">
        <v>495</v>
      </c>
      <c r="J66" s="227">
        <v>2009</v>
      </c>
      <c r="K66" s="98" t="s">
        <v>172</v>
      </c>
      <c r="L66" s="106" t="s">
        <v>481</v>
      </c>
      <c r="M66" s="106" t="s">
        <v>483</v>
      </c>
      <c r="N66" s="106"/>
      <c r="O66" s="106"/>
      <c r="P66" s="215">
        <v>91716074.745790854</v>
      </c>
      <c r="Q66" s="238" t="s">
        <v>617</v>
      </c>
      <c r="R66" s="223" t="str">
        <f t="shared" si="2"/>
        <v>3.11.01</v>
      </c>
      <c r="S66" s="223" t="str">
        <f t="shared" si="0"/>
        <v>BANGUNAN GEDUNG TEMPAT KERJA</v>
      </c>
      <c r="T66" s="223">
        <f t="shared" si="1"/>
        <v>50</v>
      </c>
      <c r="U66" s="155">
        <f t="shared" si="3"/>
        <v>1834321.294915817</v>
      </c>
      <c r="V66" s="224">
        <f t="shared" si="4"/>
        <v>4</v>
      </c>
      <c r="W66" s="155">
        <f t="shared" si="5"/>
        <v>7337285.1796632679</v>
      </c>
      <c r="X66" s="155">
        <f t="shared" si="6"/>
        <v>5</v>
      </c>
      <c r="Y66" s="155">
        <f t="shared" si="7"/>
        <v>1834321.294915817</v>
      </c>
      <c r="Z66" s="224">
        <f t="shared" si="8"/>
        <v>1834321.294915817</v>
      </c>
      <c r="AA66" s="224">
        <f t="shared" si="9"/>
        <v>1834321.294915817</v>
      </c>
      <c r="AB66" s="224">
        <f t="shared" si="10"/>
        <v>1834321.294915817</v>
      </c>
      <c r="AC66" s="225">
        <f t="shared" si="11"/>
        <v>2009</v>
      </c>
      <c r="AD66" s="226">
        <f t="shared" si="12"/>
        <v>77041504.386464313</v>
      </c>
      <c r="AE66" s="218">
        <f t="shared" si="13"/>
        <v>14674570.359326538</v>
      </c>
      <c r="AP66" s="151" t="s">
        <v>481</v>
      </c>
      <c r="AQ66" s="151" t="s">
        <v>25</v>
      </c>
      <c r="AR66" s="151">
        <v>2009</v>
      </c>
      <c r="AV66" s="151">
        <v>91716074.745790854</v>
      </c>
    </row>
    <row r="67" spans="1:48" s="151" customFormat="1" ht="18" customHeight="1" x14ac:dyDescent="0.15">
      <c r="A67" s="222" t="s">
        <v>730</v>
      </c>
      <c r="B67" s="107" t="s">
        <v>538</v>
      </c>
      <c r="C67" s="107" t="s">
        <v>888</v>
      </c>
      <c r="D67" s="107"/>
      <c r="E67" s="106" t="s">
        <v>495</v>
      </c>
      <c r="F67" s="98" t="s">
        <v>495</v>
      </c>
      <c r="G67" s="98" t="s">
        <v>495</v>
      </c>
      <c r="H67" s="98"/>
      <c r="I67" s="107" t="s">
        <v>495</v>
      </c>
      <c r="J67" s="227">
        <v>2009</v>
      </c>
      <c r="K67" s="98" t="s">
        <v>172</v>
      </c>
      <c r="L67" s="106" t="s">
        <v>481</v>
      </c>
      <c r="M67" s="106" t="s">
        <v>483</v>
      </c>
      <c r="N67" s="106"/>
      <c r="O67" s="106"/>
      <c r="P67" s="215">
        <v>64999315.374975063</v>
      </c>
      <c r="Q67" s="238" t="s">
        <v>617</v>
      </c>
      <c r="R67" s="223" t="str">
        <f t="shared" si="2"/>
        <v>3.11.01</v>
      </c>
      <c r="S67" s="223" t="str">
        <f t="shared" si="0"/>
        <v>BANGUNAN GEDUNG TEMPAT KERJA</v>
      </c>
      <c r="T67" s="223">
        <f t="shared" si="1"/>
        <v>50</v>
      </c>
      <c r="U67" s="155">
        <f t="shared" si="3"/>
        <v>1299986.1074995012</v>
      </c>
      <c r="V67" s="224">
        <f t="shared" si="4"/>
        <v>4</v>
      </c>
      <c r="W67" s="155">
        <f t="shared" si="5"/>
        <v>5199944.4299980048</v>
      </c>
      <c r="X67" s="155">
        <f t="shared" si="6"/>
        <v>5</v>
      </c>
      <c r="Y67" s="155">
        <f t="shared" si="7"/>
        <v>1299986.1074995012</v>
      </c>
      <c r="Z67" s="224">
        <f t="shared" si="8"/>
        <v>1299986.1074995012</v>
      </c>
      <c r="AA67" s="224">
        <f t="shared" si="9"/>
        <v>1299986.1074995012</v>
      </c>
      <c r="AB67" s="224">
        <f t="shared" si="10"/>
        <v>1299986.1074995012</v>
      </c>
      <c r="AC67" s="225">
        <f t="shared" si="11"/>
        <v>2009</v>
      </c>
      <c r="AD67" s="226">
        <f t="shared" si="12"/>
        <v>54599426.51497905</v>
      </c>
      <c r="AE67" s="218">
        <f t="shared" si="13"/>
        <v>10399888.859996008</v>
      </c>
      <c r="AP67" s="151" t="s">
        <v>481</v>
      </c>
      <c r="AQ67" s="151" t="s">
        <v>25</v>
      </c>
      <c r="AR67" s="151">
        <v>2009</v>
      </c>
      <c r="AV67" s="151">
        <v>64999315.374975063</v>
      </c>
    </row>
    <row r="68" spans="1:48" s="333" customFormat="1" ht="26.25" customHeight="1" x14ac:dyDescent="0.15">
      <c r="A68" s="320" t="s">
        <v>730</v>
      </c>
      <c r="B68" s="321" t="s">
        <v>539</v>
      </c>
      <c r="C68" s="321" t="s">
        <v>888</v>
      </c>
      <c r="D68" s="321"/>
      <c r="E68" s="322" t="s">
        <v>480</v>
      </c>
      <c r="F68" s="323" t="s">
        <v>540</v>
      </c>
      <c r="G68" s="323" t="s">
        <v>313</v>
      </c>
      <c r="H68" s="323" t="s">
        <v>481</v>
      </c>
      <c r="I68" s="321" t="s">
        <v>529</v>
      </c>
      <c r="J68" s="324">
        <v>2009</v>
      </c>
      <c r="K68" s="323" t="s">
        <v>172</v>
      </c>
      <c r="L68" s="322" t="s">
        <v>481</v>
      </c>
      <c r="M68" s="322" t="s">
        <v>483</v>
      </c>
      <c r="N68" s="322"/>
      <c r="O68" s="322"/>
      <c r="P68" s="325">
        <v>260675750.39977986</v>
      </c>
      <c r="Q68" s="326" t="s">
        <v>617</v>
      </c>
      <c r="R68" s="327" t="str">
        <f t="shared" si="2"/>
        <v>3.11.01</v>
      </c>
      <c r="S68" s="327" t="str">
        <f t="shared" si="0"/>
        <v>BANGUNAN GEDUNG TEMPAT KERJA</v>
      </c>
      <c r="T68" s="327">
        <f t="shared" si="1"/>
        <v>50</v>
      </c>
      <c r="U68" s="328">
        <f t="shared" si="3"/>
        <v>5213514.8079955969</v>
      </c>
      <c r="V68" s="329">
        <f t="shared" si="4"/>
        <v>4</v>
      </c>
      <c r="W68" s="328">
        <f t="shared" si="5"/>
        <v>20854059.231982388</v>
      </c>
      <c r="X68" s="328">
        <f t="shared" si="6"/>
        <v>5</v>
      </c>
      <c r="Y68" s="328">
        <f t="shared" si="7"/>
        <v>5213514.8079955969</v>
      </c>
      <c r="Z68" s="329">
        <f t="shared" si="8"/>
        <v>5213514.8079955969</v>
      </c>
      <c r="AA68" s="329">
        <f t="shared" si="9"/>
        <v>5213514.8079955969</v>
      </c>
      <c r="AB68" s="329">
        <f t="shared" si="10"/>
        <v>5213514.8079955969</v>
      </c>
      <c r="AC68" s="330">
        <f t="shared" si="11"/>
        <v>2009</v>
      </c>
      <c r="AD68" s="331">
        <f t="shared" si="12"/>
        <v>218967631.9358151</v>
      </c>
      <c r="AE68" s="332">
        <f t="shared" si="13"/>
        <v>41708118.463964768</v>
      </c>
      <c r="AP68" s="333" t="s">
        <v>481</v>
      </c>
      <c r="AQ68" s="333" t="s">
        <v>25</v>
      </c>
      <c r="AR68" s="333">
        <v>2009</v>
      </c>
      <c r="AV68" s="333">
        <v>260675750.39977986</v>
      </c>
    </row>
    <row r="69" spans="1:48" s="151" customFormat="1" ht="18" customHeight="1" x14ac:dyDescent="0.15">
      <c r="A69" s="222" t="s">
        <v>730</v>
      </c>
      <c r="B69" s="107" t="s">
        <v>538</v>
      </c>
      <c r="C69" s="107" t="s">
        <v>888</v>
      </c>
      <c r="D69" s="107"/>
      <c r="E69" s="106" t="s">
        <v>495</v>
      </c>
      <c r="F69" s="98" t="s">
        <v>495</v>
      </c>
      <c r="G69" s="98" t="s">
        <v>495</v>
      </c>
      <c r="H69" s="98"/>
      <c r="I69" s="107" t="s">
        <v>495</v>
      </c>
      <c r="J69" s="227">
        <v>2009</v>
      </c>
      <c r="K69" s="98" t="s">
        <v>172</v>
      </c>
      <c r="L69" s="106" t="s">
        <v>481</v>
      </c>
      <c r="M69" s="106" t="s">
        <v>483</v>
      </c>
      <c r="N69" s="106"/>
      <c r="O69" s="106"/>
      <c r="P69" s="215">
        <v>19363301.843701132</v>
      </c>
      <c r="Q69" s="238" t="s">
        <v>617</v>
      </c>
      <c r="R69" s="223" t="str">
        <f t="shared" si="2"/>
        <v>3.11.01</v>
      </c>
      <c r="S69" s="223" t="str">
        <f t="shared" si="0"/>
        <v>BANGUNAN GEDUNG TEMPAT KERJA</v>
      </c>
      <c r="T69" s="223">
        <f t="shared" si="1"/>
        <v>50</v>
      </c>
      <c r="U69" s="155">
        <f t="shared" si="3"/>
        <v>387265.83687402261</v>
      </c>
      <c r="V69" s="224">
        <f t="shared" si="4"/>
        <v>4</v>
      </c>
      <c r="W69" s="155">
        <f t="shared" si="5"/>
        <v>1549063.3474960905</v>
      </c>
      <c r="X69" s="155">
        <f t="shared" si="6"/>
        <v>5</v>
      </c>
      <c r="Y69" s="155">
        <f t="shared" si="7"/>
        <v>387265.83687402261</v>
      </c>
      <c r="Z69" s="224">
        <f t="shared" si="8"/>
        <v>387265.83687402261</v>
      </c>
      <c r="AA69" s="224">
        <f t="shared" si="9"/>
        <v>387265.83687402261</v>
      </c>
      <c r="AB69" s="224">
        <f t="shared" si="10"/>
        <v>387265.83687402261</v>
      </c>
      <c r="AC69" s="225">
        <f t="shared" si="11"/>
        <v>2009</v>
      </c>
      <c r="AD69" s="226">
        <f t="shared" si="12"/>
        <v>16265175.148708951</v>
      </c>
      <c r="AE69" s="218">
        <f t="shared" si="13"/>
        <v>3098126.6949921809</v>
      </c>
      <c r="AP69" s="151" t="s">
        <v>481</v>
      </c>
      <c r="AQ69" s="151" t="s">
        <v>25</v>
      </c>
      <c r="AR69" s="151">
        <v>2009</v>
      </c>
      <c r="AV69" s="151">
        <v>19363301.843701132</v>
      </c>
    </row>
    <row r="70" spans="1:48" s="333" customFormat="1" ht="27.75" customHeight="1" x14ac:dyDescent="0.15">
      <c r="A70" s="320" t="s">
        <v>730</v>
      </c>
      <c r="B70" s="321" t="s">
        <v>541</v>
      </c>
      <c r="C70" s="321" t="s">
        <v>888</v>
      </c>
      <c r="D70" s="321"/>
      <c r="E70" s="322" t="s">
        <v>480</v>
      </c>
      <c r="F70" s="323" t="s">
        <v>540</v>
      </c>
      <c r="G70" s="323" t="s">
        <v>313</v>
      </c>
      <c r="H70" s="323" t="s">
        <v>481</v>
      </c>
      <c r="I70" s="321" t="s">
        <v>529</v>
      </c>
      <c r="J70" s="324">
        <v>2009</v>
      </c>
      <c r="K70" s="323" t="s">
        <v>172</v>
      </c>
      <c r="L70" s="322" t="s">
        <v>481</v>
      </c>
      <c r="M70" s="322" t="s">
        <v>483</v>
      </c>
      <c r="N70" s="322"/>
      <c r="O70" s="322"/>
      <c r="P70" s="325">
        <v>560516632.31766438</v>
      </c>
      <c r="Q70" s="326" t="s">
        <v>617</v>
      </c>
      <c r="R70" s="327" t="str">
        <f t="shared" si="2"/>
        <v>3.11.01</v>
      </c>
      <c r="S70" s="327" t="str">
        <f t="shared" si="0"/>
        <v>BANGUNAN GEDUNG TEMPAT KERJA</v>
      </c>
      <c r="T70" s="327">
        <f t="shared" si="1"/>
        <v>50</v>
      </c>
      <c r="U70" s="328">
        <f t="shared" si="3"/>
        <v>11210332.446353288</v>
      </c>
      <c r="V70" s="329">
        <f t="shared" si="4"/>
        <v>4</v>
      </c>
      <c r="W70" s="328">
        <f t="shared" si="5"/>
        <v>44841329.785413153</v>
      </c>
      <c r="X70" s="328">
        <f t="shared" si="6"/>
        <v>5</v>
      </c>
      <c r="Y70" s="328">
        <f t="shared" si="7"/>
        <v>11210332.446353288</v>
      </c>
      <c r="Z70" s="329">
        <f t="shared" si="8"/>
        <v>11210332.446353288</v>
      </c>
      <c r="AA70" s="329">
        <f t="shared" si="9"/>
        <v>11210332.446353288</v>
      </c>
      <c r="AB70" s="329">
        <f t="shared" si="10"/>
        <v>11210332.446353288</v>
      </c>
      <c r="AC70" s="330">
        <f t="shared" si="11"/>
        <v>2009</v>
      </c>
      <c r="AD70" s="331">
        <f t="shared" si="12"/>
        <v>470833972.74683809</v>
      </c>
      <c r="AE70" s="332">
        <f t="shared" si="13"/>
        <v>89682659.570826307</v>
      </c>
      <c r="AP70" s="333" t="s">
        <v>481</v>
      </c>
      <c r="AQ70" s="333" t="s">
        <v>25</v>
      </c>
      <c r="AR70" s="333">
        <v>2009</v>
      </c>
      <c r="AV70" s="333">
        <v>560516632.31766438</v>
      </c>
    </row>
    <row r="71" spans="1:48" s="151" customFormat="1" ht="18" customHeight="1" x14ac:dyDescent="0.15">
      <c r="A71" s="222" t="s">
        <v>730</v>
      </c>
      <c r="B71" s="107" t="s">
        <v>538</v>
      </c>
      <c r="C71" s="107" t="s">
        <v>888</v>
      </c>
      <c r="D71" s="107"/>
      <c r="E71" s="106" t="s">
        <v>495</v>
      </c>
      <c r="F71" s="98" t="s">
        <v>495</v>
      </c>
      <c r="G71" s="98" t="s">
        <v>495</v>
      </c>
      <c r="H71" s="98"/>
      <c r="I71" s="107" t="s">
        <v>495</v>
      </c>
      <c r="J71" s="227">
        <v>2009</v>
      </c>
      <c r="K71" s="98" t="s">
        <v>172</v>
      </c>
      <c r="L71" s="106" t="s">
        <v>481</v>
      </c>
      <c r="M71" s="106" t="s">
        <v>483</v>
      </c>
      <c r="N71" s="106"/>
      <c r="O71" s="106"/>
      <c r="P71" s="215">
        <v>44280813.953095488</v>
      </c>
      <c r="Q71" s="238" t="s">
        <v>617</v>
      </c>
      <c r="R71" s="223" t="str">
        <f t="shared" si="2"/>
        <v>3.11.01</v>
      </c>
      <c r="S71" s="223" t="str">
        <f t="shared" si="0"/>
        <v>BANGUNAN GEDUNG TEMPAT KERJA</v>
      </c>
      <c r="T71" s="223">
        <f t="shared" si="1"/>
        <v>50</v>
      </c>
      <c r="U71" s="155">
        <f t="shared" si="3"/>
        <v>885616.07906190981</v>
      </c>
      <c r="V71" s="224">
        <f t="shared" si="4"/>
        <v>4</v>
      </c>
      <c r="W71" s="155">
        <f t="shared" si="5"/>
        <v>3542464.3162476392</v>
      </c>
      <c r="X71" s="155">
        <f t="shared" si="6"/>
        <v>5</v>
      </c>
      <c r="Y71" s="155">
        <f t="shared" si="7"/>
        <v>885616.07906190981</v>
      </c>
      <c r="Z71" s="224">
        <f t="shared" si="8"/>
        <v>885616.07906190981</v>
      </c>
      <c r="AA71" s="224">
        <f t="shared" si="9"/>
        <v>885616.07906190981</v>
      </c>
      <c r="AB71" s="224">
        <f t="shared" si="10"/>
        <v>885616.07906190981</v>
      </c>
      <c r="AC71" s="225">
        <f t="shared" si="11"/>
        <v>2009</v>
      </c>
      <c r="AD71" s="226">
        <f t="shared" si="12"/>
        <v>37195885.320600212</v>
      </c>
      <c r="AE71" s="218">
        <f t="shared" si="13"/>
        <v>7084928.6324952776</v>
      </c>
      <c r="AP71" s="151" t="s">
        <v>481</v>
      </c>
      <c r="AQ71" s="151" t="s">
        <v>25</v>
      </c>
      <c r="AR71" s="151">
        <v>2009</v>
      </c>
      <c r="AV71" s="151">
        <v>44280813.953095488</v>
      </c>
    </row>
    <row r="72" spans="1:48" s="151" customFormat="1" ht="27" customHeight="1" x14ac:dyDescent="0.15">
      <c r="A72" s="222" t="s">
        <v>730</v>
      </c>
      <c r="B72" s="107" t="s">
        <v>542</v>
      </c>
      <c r="C72" s="107" t="s">
        <v>888</v>
      </c>
      <c r="D72" s="107"/>
      <c r="E72" s="106" t="s">
        <v>480</v>
      </c>
      <c r="F72" s="98" t="s">
        <v>312</v>
      </c>
      <c r="G72" s="98" t="s">
        <v>313</v>
      </c>
      <c r="H72" s="98" t="s">
        <v>481</v>
      </c>
      <c r="I72" s="107" t="s">
        <v>529</v>
      </c>
      <c r="J72" s="227">
        <v>2009</v>
      </c>
      <c r="K72" s="98" t="s">
        <v>172</v>
      </c>
      <c r="L72" s="106" t="s">
        <v>481</v>
      </c>
      <c r="M72" s="106" t="s">
        <v>483</v>
      </c>
      <c r="N72" s="106"/>
      <c r="O72" s="106"/>
      <c r="P72" s="215">
        <v>48917815.184087068</v>
      </c>
      <c r="Q72" s="238" t="s">
        <v>617</v>
      </c>
      <c r="R72" s="223" t="str">
        <f t="shared" si="2"/>
        <v>3.11.01</v>
      </c>
      <c r="S72" s="223" t="str">
        <f t="shared" si="0"/>
        <v>BANGUNAN GEDUNG TEMPAT KERJA</v>
      </c>
      <c r="T72" s="223">
        <f t="shared" si="1"/>
        <v>50</v>
      </c>
      <c r="U72" s="155">
        <f t="shared" si="3"/>
        <v>978356.1036817414</v>
      </c>
      <c r="V72" s="224">
        <f t="shared" si="4"/>
        <v>4</v>
      </c>
      <c r="W72" s="155">
        <f t="shared" si="5"/>
        <v>3913424.4147269656</v>
      </c>
      <c r="X72" s="155">
        <f t="shared" si="6"/>
        <v>5</v>
      </c>
      <c r="Y72" s="155">
        <f t="shared" si="7"/>
        <v>978356.1036817414</v>
      </c>
      <c r="Z72" s="224">
        <f t="shared" si="8"/>
        <v>978356.1036817414</v>
      </c>
      <c r="AA72" s="224">
        <f t="shared" si="9"/>
        <v>978356.1036817414</v>
      </c>
      <c r="AB72" s="224">
        <f t="shared" si="10"/>
        <v>978356.1036817414</v>
      </c>
      <c r="AC72" s="225">
        <f t="shared" si="11"/>
        <v>2009</v>
      </c>
      <c r="AD72" s="226">
        <f t="shared" si="12"/>
        <v>41090966.354633138</v>
      </c>
      <c r="AE72" s="218">
        <f t="shared" si="13"/>
        <v>7826848.8294539312</v>
      </c>
      <c r="AP72" s="151" t="s">
        <v>481</v>
      </c>
      <c r="AQ72" s="151" t="s">
        <v>25</v>
      </c>
      <c r="AR72" s="151">
        <v>2009</v>
      </c>
      <c r="AV72" s="151">
        <v>48917815.184087068</v>
      </c>
    </row>
    <row r="73" spans="1:48" s="151" customFormat="1" ht="18" customHeight="1" x14ac:dyDescent="0.15">
      <c r="A73" s="222" t="s">
        <v>730</v>
      </c>
      <c r="B73" s="107" t="s">
        <v>543</v>
      </c>
      <c r="C73" s="107" t="s">
        <v>888</v>
      </c>
      <c r="D73" s="107"/>
      <c r="E73" s="106" t="s">
        <v>480</v>
      </c>
      <c r="F73" s="98" t="s">
        <v>312</v>
      </c>
      <c r="G73" s="98" t="s">
        <v>313</v>
      </c>
      <c r="H73" s="98" t="s">
        <v>481</v>
      </c>
      <c r="I73" s="107" t="s">
        <v>544</v>
      </c>
      <c r="J73" s="227">
        <v>2009</v>
      </c>
      <c r="K73" s="98" t="s">
        <v>172</v>
      </c>
      <c r="L73" s="106" t="s">
        <v>481</v>
      </c>
      <c r="M73" s="106" t="s">
        <v>483</v>
      </c>
      <c r="N73" s="106"/>
      <c r="O73" s="106"/>
      <c r="P73" s="215">
        <v>315237000</v>
      </c>
      <c r="Q73" s="238" t="s">
        <v>617</v>
      </c>
      <c r="R73" s="223" t="str">
        <f t="shared" si="2"/>
        <v>3.11.01</v>
      </c>
      <c r="S73" s="223" t="str">
        <f t="shared" si="0"/>
        <v>BANGUNAN GEDUNG TEMPAT KERJA</v>
      </c>
      <c r="T73" s="223">
        <f t="shared" si="1"/>
        <v>50</v>
      </c>
      <c r="U73" s="155">
        <f t="shared" si="3"/>
        <v>6304739.7999999998</v>
      </c>
      <c r="V73" s="224">
        <f t="shared" si="4"/>
        <v>4</v>
      </c>
      <c r="W73" s="155">
        <f t="shared" si="5"/>
        <v>25218959.199999999</v>
      </c>
      <c r="X73" s="155">
        <f t="shared" si="6"/>
        <v>5</v>
      </c>
      <c r="Y73" s="155">
        <f t="shared" si="7"/>
        <v>6304739.7999999998</v>
      </c>
      <c r="Z73" s="224">
        <f t="shared" si="8"/>
        <v>6304739.7999999998</v>
      </c>
      <c r="AA73" s="224">
        <f t="shared" si="9"/>
        <v>6304739.7999999998</v>
      </c>
      <c r="AB73" s="224">
        <f t="shared" si="10"/>
        <v>6304739.7999999998</v>
      </c>
      <c r="AC73" s="225">
        <f t="shared" si="11"/>
        <v>2009</v>
      </c>
      <c r="AD73" s="226">
        <f t="shared" si="12"/>
        <v>264799081.60000002</v>
      </c>
      <c r="AE73" s="218">
        <f t="shared" si="13"/>
        <v>50437918.399999991</v>
      </c>
      <c r="AP73" s="151" t="s">
        <v>481</v>
      </c>
      <c r="AQ73" s="151" t="s">
        <v>25</v>
      </c>
      <c r="AR73" s="151">
        <v>2009</v>
      </c>
      <c r="AV73" s="151">
        <v>315237000</v>
      </c>
    </row>
    <row r="74" spans="1:48" s="151" customFormat="1" ht="18" customHeight="1" x14ac:dyDescent="0.15">
      <c r="A74" s="222" t="s">
        <v>730</v>
      </c>
      <c r="B74" s="107" t="s">
        <v>545</v>
      </c>
      <c r="C74" s="107" t="s">
        <v>888</v>
      </c>
      <c r="D74" s="107"/>
      <c r="E74" s="106" t="s">
        <v>480</v>
      </c>
      <c r="F74" s="98" t="s">
        <v>312</v>
      </c>
      <c r="G74" s="98" t="s">
        <v>313</v>
      </c>
      <c r="H74" s="98" t="s">
        <v>481</v>
      </c>
      <c r="I74" s="107" t="s">
        <v>544</v>
      </c>
      <c r="J74" s="227">
        <v>2009</v>
      </c>
      <c r="K74" s="98" t="s">
        <v>172</v>
      </c>
      <c r="L74" s="106" t="s">
        <v>481</v>
      </c>
      <c r="M74" s="106" t="s">
        <v>483</v>
      </c>
      <c r="N74" s="106"/>
      <c r="O74" s="106"/>
      <c r="P74" s="215">
        <v>110000000</v>
      </c>
      <c r="Q74" s="238" t="s">
        <v>617</v>
      </c>
      <c r="R74" s="223" t="str">
        <f t="shared" si="2"/>
        <v>3.11.01</v>
      </c>
      <c r="S74" s="223" t="str">
        <f t="shared" si="0"/>
        <v>BANGUNAN GEDUNG TEMPAT KERJA</v>
      </c>
      <c r="T74" s="223">
        <f t="shared" si="1"/>
        <v>50</v>
      </c>
      <c r="U74" s="155">
        <f t="shared" si="3"/>
        <v>2199999.7999999998</v>
      </c>
      <c r="V74" s="224">
        <f t="shared" si="4"/>
        <v>4</v>
      </c>
      <c r="W74" s="155">
        <f t="shared" si="5"/>
        <v>8799999.1999999993</v>
      </c>
      <c r="X74" s="155">
        <f t="shared" si="6"/>
        <v>5</v>
      </c>
      <c r="Y74" s="155">
        <f t="shared" si="7"/>
        <v>2199999.7999999998</v>
      </c>
      <c r="Z74" s="224">
        <f t="shared" si="8"/>
        <v>2199999.7999999998</v>
      </c>
      <c r="AA74" s="224">
        <f t="shared" si="9"/>
        <v>2199999.7999999998</v>
      </c>
      <c r="AB74" s="224">
        <f t="shared" si="10"/>
        <v>2199999.7999999998</v>
      </c>
      <c r="AC74" s="225">
        <f t="shared" si="11"/>
        <v>2009</v>
      </c>
      <c r="AD74" s="226">
        <f t="shared" si="12"/>
        <v>92400001.599999994</v>
      </c>
      <c r="AE74" s="218">
        <f t="shared" si="13"/>
        <v>17599998.400000002</v>
      </c>
      <c r="AP74" s="151" t="s">
        <v>481</v>
      </c>
      <c r="AQ74" s="151" t="s">
        <v>25</v>
      </c>
      <c r="AR74" s="151">
        <v>2009</v>
      </c>
      <c r="AV74" s="151">
        <v>110000000</v>
      </c>
    </row>
    <row r="75" spans="1:48" s="151" customFormat="1" ht="18" customHeight="1" x14ac:dyDescent="0.15">
      <c r="A75" s="222" t="s">
        <v>730</v>
      </c>
      <c r="B75" s="107" t="s">
        <v>546</v>
      </c>
      <c r="C75" s="107" t="s">
        <v>888</v>
      </c>
      <c r="D75" s="107"/>
      <c r="E75" s="106" t="s">
        <v>480</v>
      </c>
      <c r="F75" s="98" t="s">
        <v>312</v>
      </c>
      <c r="G75" s="98" t="s">
        <v>313</v>
      </c>
      <c r="H75" s="98" t="s">
        <v>481</v>
      </c>
      <c r="I75" s="107" t="s">
        <v>544</v>
      </c>
      <c r="J75" s="227">
        <v>2009</v>
      </c>
      <c r="K75" s="98" t="s">
        <v>172</v>
      </c>
      <c r="L75" s="106" t="s">
        <v>481</v>
      </c>
      <c r="M75" s="106" t="s">
        <v>483</v>
      </c>
      <c r="N75" s="106"/>
      <c r="O75" s="106"/>
      <c r="P75" s="215">
        <v>42580000</v>
      </c>
      <c r="Q75" s="238" t="s">
        <v>617</v>
      </c>
      <c r="R75" s="223" t="str">
        <f t="shared" si="2"/>
        <v>3.11.01</v>
      </c>
      <c r="S75" s="223" t="str">
        <f t="shared" si="0"/>
        <v>BANGUNAN GEDUNG TEMPAT KERJA</v>
      </c>
      <c r="T75" s="223">
        <f t="shared" si="1"/>
        <v>50</v>
      </c>
      <c r="U75" s="155">
        <f t="shared" si="3"/>
        <v>851599.8</v>
      </c>
      <c r="V75" s="224">
        <f t="shared" si="4"/>
        <v>4</v>
      </c>
      <c r="W75" s="155">
        <f t="shared" si="5"/>
        <v>3406399.2</v>
      </c>
      <c r="X75" s="155">
        <f t="shared" si="6"/>
        <v>5</v>
      </c>
      <c r="Y75" s="155">
        <f t="shared" si="7"/>
        <v>851599.8</v>
      </c>
      <c r="Z75" s="224">
        <f t="shared" si="8"/>
        <v>851599.8</v>
      </c>
      <c r="AA75" s="224">
        <f t="shared" si="9"/>
        <v>851599.8</v>
      </c>
      <c r="AB75" s="224">
        <f t="shared" si="10"/>
        <v>851599.8</v>
      </c>
      <c r="AC75" s="225">
        <f t="shared" si="11"/>
        <v>2009</v>
      </c>
      <c r="AD75" s="226">
        <f t="shared" si="12"/>
        <v>35767201.600000001</v>
      </c>
      <c r="AE75" s="218">
        <f t="shared" si="13"/>
        <v>6812798.3999999994</v>
      </c>
      <c r="AP75" s="151" t="s">
        <v>481</v>
      </c>
      <c r="AQ75" s="151" t="s">
        <v>25</v>
      </c>
      <c r="AR75" s="151">
        <v>2009</v>
      </c>
      <c r="AV75" s="151">
        <v>42580000</v>
      </c>
    </row>
    <row r="76" spans="1:48" s="151" customFormat="1" ht="33.75" customHeight="1" x14ac:dyDescent="0.15">
      <c r="A76" s="222" t="s">
        <v>730</v>
      </c>
      <c r="B76" s="107" t="s">
        <v>547</v>
      </c>
      <c r="C76" s="107" t="s">
        <v>888</v>
      </c>
      <c r="D76" s="107" t="s">
        <v>548</v>
      </c>
      <c r="E76" s="106" t="s">
        <v>480</v>
      </c>
      <c r="F76" s="98" t="s">
        <v>312</v>
      </c>
      <c r="G76" s="98" t="s">
        <v>178</v>
      </c>
      <c r="H76" s="98" t="s">
        <v>481</v>
      </c>
      <c r="I76" s="107" t="s">
        <v>529</v>
      </c>
      <c r="J76" s="227">
        <v>2010</v>
      </c>
      <c r="K76" s="98" t="s">
        <v>549</v>
      </c>
      <c r="L76" s="106" t="s">
        <v>481</v>
      </c>
      <c r="M76" s="106" t="s">
        <v>483</v>
      </c>
      <c r="N76" s="106"/>
      <c r="O76" s="106"/>
      <c r="P76" s="215">
        <v>163858200</v>
      </c>
      <c r="Q76" s="238" t="s">
        <v>617</v>
      </c>
      <c r="R76" s="223" t="str">
        <f t="shared" si="2"/>
        <v>3.11.01</v>
      </c>
      <c r="S76" s="223" t="str">
        <f t="shared" si="0"/>
        <v>BANGUNAN GEDUNG TEMPAT KERJA</v>
      </c>
      <c r="T76" s="223">
        <f t="shared" si="1"/>
        <v>50</v>
      </c>
      <c r="U76" s="155">
        <f t="shared" si="3"/>
        <v>3277163.8</v>
      </c>
      <c r="V76" s="224">
        <f t="shared" si="4"/>
        <v>3</v>
      </c>
      <c r="W76" s="155">
        <f t="shared" si="5"/>
        <v>9831491.3999999985</v>
      </c>
      <c r="X76" s="155">
        <f t="shared" si="6"/>
        <v>4</v>
      </c>
      <c r="Y76" s="155">
        <f t="shared" si="7"/>
        <v>3277163.8</v>
      </c>
      <c r="Z76" s="224">
        <f t="shared" si="8"/>
        <v>3277163.8</v>
      </c>
      <c r="AA76" s="224">
        <f t="shared" si="9"/>
        <v>3277163.8</v>
      </c>
      <c r="AB76" s="224">
        <f t="shared" si="10"/>
        <v>3277163.8</v>
      </c>
      <c r="AC76" s="225">
        <f t="shared" si="11"/>
        <v>2010</v>
      </c>
      <c r="AD76" s="226">
        <f t="shared" si="12"/>
        <v>140918053.40000001</v>
      </c>
      <c r="AE76" s="218">
        <f t="shared" si="13"/>
        <v>22940146.600000001</v>
      </c>
      <c r="AP76" s="151" t="s">
        <v>481</v>
      </c>
      <c r="AQ76" s="151" t="s">
        <v>25</v>
      </c>
      <c r="AR76" s="151">
        <v>2010</v>
      </c>
      <c r="AV76" s="151">
        <v>163858200</v>
      </c>
    </row>
    <row r="77" spans="1:48" s="151" customFormat="1" ht="26.25" customHeight="1" x14ac:dyDescent="0.15">
      <c r="A77" s="222" t="s">
        <v>730</v>
      </c>
      <c r="B77" s="107" t="s">
        <v>551</v>
      </c>
      <c r="C77" s="107" t="s">
        <v>888</v>
      </c>
      <c r="D77" s="107" t="s">
        <v>353</v>
      </c>
      <c r="E77" s="106" t="s">
        <v>480</v>
      </c>
      <c r="F77" s="98" t="s">
        <v>312</v>
      </c>
      <c r="G77" s="98" t="s">
        <v>313</v>
      </c>
      <c r="H77" s="98" t="s">
        <v>481</v>
      </c>
      <c r="I77" s="107" t="s">
        <v>529</v>
      </c>
      <c r="J77" s="227">
        <v>2010</v>
      </c>
      <c r="K77" s="98" t="s">
        <v>552</v>
      </c>
      <c r="L77" s="106" t="s">
        <v>481</v>
      </c>
      <c r="M77" s="106" t="s">
        <v>483</v>
      </c>
      <c r="N77" s="106"/>
      <c r="O77" s="106"/>
      <c r="P77" s="215">
        <v>32917090</v>
      </c>
      <c r="Q77" s="238" t="s">
        <v>617</v>
      </c>
      <c r="R77" s="223" t="str">
        <f t="shared" si="2"/>
        <v>3.11.01</v>
      </c>
      <c r="S77" s="223" t="str">
        <f t="shared" si="0"/>
        <v>BANGUNAN GEDUNG TEMPAT KERJA</v>
      </c>
      <c r="T77" s="223">
        <f t="shared" si="1"/>
        <v>50</v>
      </c>
      <c r="U77" s="155">
        <f t="shared" si="3"/>
        <v>658341.6</v>
      </c>
      <c r="V77" s="224">
        <f t="shared" si="4"/>
        <v>3</v>
      </c>
      <c r="W77" s="155">
        <f t="shared" si="5"/>
        <v>1975024.7999999998</v>
      </c>
      <c r="X77" s="155">
        <f t="shared" si="6"/>
        <v>4</v>
      </c>
      <c r="Y77" s="155">
        <f t="shared" si="7"/>
        <v>658341.6</v>
      </c>
      <c r="Z77" s="224">
        <f t="shared" si="8"/>
        <v>658341.6</v>
      </c>
      <c r="AA77" s="224">
        <f t="shared" si="9"/>
        <v>658341.6</v>
      </c>
      <c r="AB77" s="224">
        <f t="shared" si="10"/>
        <v>658341.6</v>
      </c>
      <c r="AC77" s="225">
        <f t="shared" si="11"/>
        <v>2010</v>
      </c>
      <c r="AD77" s="226">
        <f t="shared" si="12"/>
        <v>28308698.800000001</v>
      </c>
      <c r="AE77" s="218">
        <f t="shared" si="13"/>
        <v>4608391.2</v>
      </c>
      <c r="AP77" s="151" t="s">
        <v>481</v>
      </c>
      <c r="AQ77" s="151" t="s">
        <v>25</v>
      </c>
      <c r="AR77" s="151">
        <v>2010</v>
      </c>
      <c r="AV77" s="151">
        <v>32917090</v>
      </c>
    </row>
    <row r="78" spans="1:48" s="151" customFormat="1" ht="30" customHeight="1" x14ac:dyDescent="0.15">
      <c r="A78" s="222" t="s">
        <v>730</v>
      </c>
      <c r="B78" s="107" t="s">
        <v>553</v>
      </c>
      <c r="C78" s="107" t="s">
        <v>888</v>
      </c>
      <c r="D78" s="107" t="s">
        <v>172</v>
      </c>
      <c r="E78" s="106" t="s">
        <v>480</v>
      </c>
      <c r="F78" s="98" t="s">
        <v>312</v>
      </c>
      <c r="G78" s="98" t="s">
        <v>178</v>
      </c>
      <c r="H78" s="98" t="s">
        <v>481</v>
      </c>
      <c r="I78" s="107" t="s">
        <v>529</v>
      </c>
      <c r="J78" s="227">
        <v>2011</v>
      </c>
      <c r="K78" s="98" t="s">
        <v>172</v>
      </c>
      <c r="L78" s="106" t="s">
        <v>481</v>
      </c>
      <c r="M78" s="106" t="s">
        <v>483</v>
      </c>
      <c r="N78" s="106"/>
      <c r="O78" s="106"/>
      <c r="P78" s="215">
        <v>190792360.9490416</v>
      </c>
      <c r="Q78" s="238" t="s">
        <v>617</v>
      </c>
      <c r="R78" s="223" t="str">
        <f t="shared" si="2"/>
        <v>3.11.01</v>
      </c>
      <c r="S78" s="223" t="str">
        <f t="shared" ref="S78:S134" si="14">VLOOKUP(R78,kelompok,2,0)</f>
        <v>BANGUNAN GEDUNG TEMPAT KERJA</v>
      </c>
      <c r="T78" s="223">
        <f t="shared" ref="T78:T134" si="15">VLOOKUP(R78,MASAMANFAAT,4,0)</f>
        <v>50</v>
      </c>
      <c r="U78" s="155">
        <f t="shared" si="3"/>
        <v>3815847.0189808323</v>
      </c>
      <c r="V78" s="224">
        <f t="shared" si="4"/>
        <v>2</v>
      </c>
      <c r="W78" s="155">
        <f t="shared" si="5"/>
        <v>7631694.0379616646</v>
      </c>
      <c r="X78" s="155">
        <f t="shared" si="6"/>
        <v>3</v>
      </c>
      <c r="Y78" s="155">
        <f t="shared" si="7"/>
        <v>3815847.0189808323</v>
      </c>
      <c r="Z78" s="224">
        <f t="shared" si="8"/>
        <v>3815847.0189808323</v>
      </c>
      <c r="AA78" s="224">
        <f t="shared" si="9"/>
        <v>3815847.0189808323</v>
      </c>
      <c r="AB78" s="224">
        <f t="shared" si="10"/>
        <v>3815847.0189808323</v>
      </c>
      <c r="AC78" s="225">
        <f t="shared" si="11"/>
        <v>2011</v>
      </c>
      <c r="AD78" s="226">
        <f t="shared" si="12"/>
        <v>167897278.83515662</v>
      </c>
      <c r="AE78" s="218">
        <f t="shared" si="13"/>
        <v>22895082.113884993</v>
      </c>
      <c r="AP78" s="151" t="s">
        <v>481</v>
      </c>
      <c r="AQ78" s="151" t="s">
        <v>25</v>
      </c>
      <c r="AR78" s="151">
        <v>2011</v>
      </c>
      <c r="AV78" s="151">
        <v>190792360.9490416</v>
      </c>
    </row>
    <row r="79" spans="1:48" s="333" customFormat="1" ht="31.5" customHeight="1" x14ac:dyDescent="0.15">
      <c r="A79" s="320" t="s">
        <v>730</v>
      </c>
      <c r="B79" s="321" t="s">
        <v>554</v>
      </c>
      <c r="C79" s="321" t="s">
        <v>888</v>
      </c>
      <c r="D79" s="321" t="s">
        <v>172</v>
      </c>
      <c r="E79" s="322" t="s">
        <v>480</v>
      </c>
      <c r="F79" s="323" t="s">
        <v>540</v>
      </c>
      <c r="G79" s="323" t="s">
        <v>313</v>
      </c>
      <c r="H79" s="323" t="s">
        <v>481</v>
      </c>
      <c r="I79" s="321" t="s">
        <v>529</v>
      </c>
      <c r="J79" s="324">
        <v>2011</v>
      </c>
      <c r="K79" s="323" t="s">
        <v>172</v>
      </c>
      <c r="L79" s="322" t="s">
        <v>481</v>
      </c>
      <c r="M79" s="322" t="s">
        <v>483</v>
      </c>
      <c r="N79" s="322"/>
      <c r="O79" s="322"/>
      <c r="P79" s="325">
        <v>139901871.30121672</v>
      </c>
      <c r="Q79" s="326" t="s">
        <v>617</v>
      </c>
      <c r="R79" s="327" t="str">
        <f t="shared" ref="R79:R134" si="16">A79</f>
        <v>3.11.01</v>
      </c>
      <c r="S79" s="327" t="str">
        <f t="shared" si="14"/>
        <v>BANGUNAN GEDUNG TEMPAT KERJA</v>
      </c>
      <c r="T79" s="327">
        <f t="shared" si="15"/>
        <v>50</v>
      </c>
      <c r="U79" s="328">
        <f t="shared" ref="U79:U134" si="17">(P79-10)/T79</f>
        <v>2798037.2260243343</v>
      </c>
      <c r="V79" s="329">
        <f t="shared" ref="V79:V110" si="18">2013-AC79</f>
        <v>2</v>
      </c>
      <c r="W79" s="328">
        <f t="shared" ref="W79:W128" si="19">IF(V79&gt;T79,P79-10,U79*V79)</f>
        <v>5596074.4520486686</v>
      </c>
      <c r="X79" s="328">
        <f t="shared" ref="X79:X110" si="20">2014-AC79</f>
        <v>3</v>
      </c>
      <c r="Y79" s="328">
        <f t="shared" ref="Y79:Y128" si="21">IF(P79-10=W79,0,U79)</f>
        <v>2798037.2260243343</v>
      </c>
      <c r="Z79" s="329">
        <f t="shared" ref="Z79:Z128" si="22">IF(P79-10=W79+Y79,0,U79)</f>
        <v>2798037.2260243343</v>
      </c>
      <c r="AA79" s="329">
        <f t="shared" ref="AA79:AA134" si="23">IF(P79-10=W79+Y79+Z79,0,U79)</f>
        <v>2798037.2260243343</v>
      </c>
      <c r="AB79" s="329">
        <f t="shared" ref="AB79:AB134" si="24">IF(P79-10=W79+Y79+Z79+AA79,0,U79)</f>
        <v>2798037.2260243343</v>
      </c>
      <c r="AC79" s="330">
        <f t="shared" ref="AC79:AC110" si="25">J79</f>
        <v>2011</v>
      </c>
      <c r="AD79" s="331">
        <f t="shared" ref="AD79:AD134" si="26">P79-(Y79+Z79+W79+AA79+AB79)</f>
        <v>123113647.94507071</v>
      </c>
      <c r="AE79" s="332">
        <f t="shared" ref="AE79:AE134" si="27">W79+Y79+Z79+AA79+AB79</f>
        <v>16788223.356146004</v>
      </c>
      <c r="AP79" s="333" t="s">
        <v>481</v>
      </c>
      <c r="AQ79" s="333" t="s">
        <v>25</v>
      </c>
      <c r="AR79" s="333">
        <v>2011</v>
      </c>
      <c r="AV79" s="333">
        <v>139901871.30121672</v>
      </c>
    </row>
    <row r="80" spans="1:48" s="151" customFormat="1" ht="27.75" customHeight="1" x14ac:dyDescent="0.15">
      <c r="A80" s="222" t="s">
        <v>730</v>
      </c>
      <c r="B80" s="107" t="s">
        <v>555</v>
      </c>
      <c r="C80" s="107" t="s">
        <v>888</v>
      </c>
      <c r="D80" s="107" t="s">
        <v>172</v>
      </c>
      <c r="E80" s="106" t="s">
        <v>480</v>
      </c>
      <c r="F80" s="98" t="s">
        <v>540</v>
      </c>
      <c r="G80" s="98" t="s">
        <v>172</v>
      </c>
      <c r="H80" s="98" t="s">
        <v>481</v>
      </c>
      <c r="I80" s="107" t="s">
        <v>529</v>
      </c>
      <c r="J80" s="227">
        <v>2011</v>
      </c>
      <c r="K80" s="98" t="s">
        <v>172</v>
      </c>
      <c r="L80" s="106" t="s">
        <v>481</v>
      </c>
      <c r="M80" s="106" t="s">
        <v>483</v>
      </c>
      <c r="N80" s="106"/>
      <c r="O80" s="106"/>
      <c r="P80" s="215">
        <v>38343200.645464532</v>
      </c>
      <c r="Q80" s="238" t="s">
        <v>617</v>
      </c>
      <c r="R80" s="223" t="str">
        <f t="shared" si="16"/>
        <v>3.11.01</v>
      </c>
      <c r="S80" s="223" t="str">
        <f t="shared" si="14"/>
        <v>BANGUNAN GEDUNG TEMPAT KERJA</v>
      </c>
      <c r="T80" s="223">
        <f t="shared" si="15"/>
        <v>50</v>
      </c>
      <c r="U80" s="155">
        <f t="shared" si="17"/>
        <v>766863.81290929066</v>
      </c>
      <c r="V80" s="224">
        <f t="shared" si="18"/>
        <v>2</v>
      </c>
      <c r="W80" s="155">
        <f t="shared" si="19"/>
        <v>1533727.6258185813</v>
      </c>
      <c r="X80" s="155">
        <f t="shared" si="20"/>
        <v>3</v>
      </c>
      <c r="Y80" s="155">
        <f t="shared" si="21"/>
        <v>766863.81290929066</v>
      </c>
      <c r="Z80" s="224">
        <f t="shared" si="22"/>
        <v>766863.81290929066</v>
      </c>
      <c r="AA80" s="224">
        <f t="shared" si="23"/>
        <v>766863.81290929066</v>
      </c>
      <c r="AB80" s="224">
        <f t="shared" si="24"/>
        <v>766863.81290929066</v>
      </c>
      <c r="AC80" s="225">
        <f t="shared" si="25"/>
        <v>2011</v>
      </c>
      <c r="AD80" s="226">
        <f t="shared" si="26"/>
        <v>33742017.768008791</v>
      </c>
      <c r="AE80" s="218">
        <f t="shared" si="27"/>
        <v>4601182.877455744</v>
      </c>
      <c r="AP80" s="151" t="s">
        <v>481</v>
      </c>
      <c r="AQ80" s="151" t="s">
        <v>25</v>
      </c>
      <c r="AR80" s="151">
        <v>2011</v>
      </c>
      <c r="AV80" s="151">
        <v>38343200.645464532</v>
      </c>
    </row>
    <row r="81" spans="1:48" s="151" customFormat="1" ht="27.75" customHeight="1" x14ac:dyDescent="0.15">
      <c r="A81" s="222" t="s">
        <v>730</v>
      </c>
      <c r="B81" s="107" t="s">
        <v>556</v>
      </c>
      <c r="C81" s="107" t="s">
        <v>888</v>
      </c>
      <c r="D81" s="107" t="s">
        <v>172</v>
      </c>
      <c r="E81" s="106" t="s">
        <v>480</v>
      </c>
      <c r="F81" s="98" t="s">
        <v>312</v>
      </c>
      <c r="G81" s="98" t="s">
        <v>313</v>
      </c>
      <c r="H81" s="98" t="s">
        <v>481</v>
      </c>
      <c r="I81" s="107" t="s">
        <v>529</v>
      </c>
      <c r="J81" s="227">
        <v>2011</v>
      </c>
      <c r="K81" s="98" t="s">
        <v>172</v>
      </c>
      <c r="L81" s="106" t="s">
        <v>481</v>
      </c>
      <c r="M81" s="106" t="s">
        <v>483</v>
      </c>
      <c r="N81" s="106"/>
      <c r="O81" s="106"/>
      <c r="P81" s="215">
        <v>8639734.8736958876</v>
      </c>
      <c r="Q81" s="238" t="s">
        <v>617</v>
      </c>
      <c r="R81" s="223" t="str">
        <f t="shared" si="16"/>
        <v>3.11.01</v>
      </c>
      <c r="S81" s="223" t="str">
        <f t="shared" si="14"/>
        <v>BANGUNAN GEDUNG TEMPAT KERJA</v>
      </c>
      <c r="T81" s="223">
        <f t="shared" si="15"/>
        <v>50</v>
      </c>
      <c r="U81" s="155">
        <f t="shared" si="17"/>
        <v>172794.49747391776</v>
      </c>
      <c r="V81" s="224">
        <f t="shared" si="18"/>
        <v>2</v>
      </c>
      <c r="W81" s="155">
        <f t="shared" si="19"/>
        <v>345588.99494783551</v>
      </c>
      <c r="X81" s="155">
        <f t="shared" si="20"/>
        <v>3</v>
      </c>
      <c r="Y81" s="155">
        <f t="shared" si="21"/>
        <v>172794.49747391776</v>
      </c>
      <c r="Z81" s="224">
        <f t="shared" si="22"/>
        <v>172794.49747391776</v>
      </c>
      <c r="AA81" s="224">
        <f t="shared" si="23"/>
        <v>172794.49747391776</v>
      </c>
      <c r="AB81" s="224">
        <f t="shared" si="24"/>
        <v>172794.49747391776</v>
      </c>
      <c r="AC81" s="225">
        <f t="shared" si="25"/>
        <v>2011</v>
      </c>
      <c r="AD81" s="226">
        <f t="shared" si="26"/>
        <v>7602967.8888523811</v>
      </c>
      <c r="AE81" s="218">
        <f t="shared" si="27"/>
        <v>1036766.9848435066</v>
      </c>
      <c r="AP81" s="151" t="s">
        <v>481</v>
      </c>
      <c r="AQ81" s="151" t="s">
        <v>25</v>
      </c>
      <c r="AR81" s="151">
        <v>2011</v>
      </c>
      <c r="AV81" s="151">
        <v>8639734.8736958876</v>
      </c>
    </row>
    <row r="82" spans="1:48" s="151" customFormat="1" ht="30.75" customHeight="1" x14ac:dyDescent="0.15">
      <c r="A82" s="222" t="s">
        <v>730</v>
      </c>
      <c r="B82" s="107" t="s">
        <v>557</v>
      </c>
      <c r="C82" s="107" t="s">
        <v>919</v>
      </c>
      <c r="D82" s="107" t="s">
        <v>172</v>
      </c>
      <c r="E82" s="106" t="s">
        <v>480</v>
      </c>
      <c r="F82" s="98" t="s">
        <v>312</v>
      </c>
      <c r="G82" s="98" t="s">
        <v>172</v>
      </c>
      <c r="H82" s="98" t="s">
        <v>481</v>
      </c>
      <c r="I82" s="107" t="s">
        <v>529</v>
      </c>
      <c r="J82" s="227">
        <v>2011</v>
      </c>
      <c r="K82" s="98" t="s">
        <v>172</v>
      </c>
      <c r="L82" s="106" t="s">
        <v>481</v>
      </c>
      <c r="M82" s="106" t="s">
        <v>483</v>
      </c>
      <c r="N82" s="106"/>
      <c r="O82" s="106"/>
      <c r="P82" s="215">
        <v>23291895.230581254</v>
      </c>
      <c r="Q82" s="238" t="s">
        <v>617</v>
      </c>
      <c r="R82" s="223" t="str">
        <f t="shared" si="16"/>
        <v>3.11.01</v>
      </c>
      <c r="S82" s="223" t="str">
        <f t="shared" si="14"/>
        <v>BANGUNAN GEDUNG TEMPAT KERJA</v>
      </c>
      <c r="T82" s="223">
        <f t="shared" si="15"/>
        <v>50</v>
      </c>
      <c r="U82" s="155">
        <f t="shared" si="17"/>
        <v>465837.70461162506</v>
      </c>
      <c r="V82" s="224">
        <f t="shared" si="18"/>
        <v>2</v>
      </c>
      <c r="W82" s="155">
        <f t="shared" si="19"/>
        <v>931675.40922325011</v>
      </c>
      <c r="X82" s="155">
        <f t="shared" si="20"/>
        <v>3</v>
      </c>
      <c r="Y82" s="155">
        <f t="shared" si="21"/>
        <v>465837.70461162506</v>
      </c>
      <c r="Z82" s="224">
        <f t="shared" si="22"/>
        <v>465837.70461162506</v>
      </c>
      <c r="AA82" s="224">
        <f t="shared" si="23"/>
        <v>465837.70461162506</v>
      </c>
      <c r="AB82" s="224">
        <f t="shared" si="24"/>
        <v>465837.70461162506</v>
      </c>
      <c r="AC82" s="225">
        <f t="shared" si="25"/>
        <v>2011</v>
      </c>
      <c r="AD82" s="226">
        <f t="shared" si="26"/>
        <v>20496869.002911504</v>
      </c>
      <c r="AE82" s="218">
        <f t="shared" si="27"/>
        <v>2795026.2276697503</v>
      </c>
      <c r="AP82" s="151" t="s">
        <v>481</v>
      </c>
      <c r="AQ82" s="151" t="s">
        <v>25</v>
      </c>
      <c r="AR82" s="151">
        <v>2011</v>
      </c>
      <c r="AV82" s="151">
        <v>23291895.230581254</v>
      </c>
    </row>
    <row r="83" spans="1:48" s="333" customFormat="1" ht="18" customHeight="1" x14ac:dyDescent="0.15">
      <c r="A83" s="320" t="s">
        <v>730</v>
      </c>
      <c r="B83" s="321" t="s">
        <v>558</v>
      </c>
      <c r="C83" s="321" t="s">
        <v>888</v>
      </c>
      <c r="D83" s="321" t="s">
        <v>172</v>
      </c>
      <c r="E83" s="322" t="s">
        <v>480</v>
      </c>
      <c r="F83" s="323" t="s">
        <v>312</v>
      </c>
      <c r="G83" s="323" t="s">
        <v>313</v>
      </c>
      <c r="H83" s="323" t="s">
        <v>481</v>
      </c>
      <c r="I83" s="321" t="s">
        <v>512</v>
      </c>
      <c r="J83" s="324">
        <v>2011</v>
      </c>
      <c r="K83" s="323" t="s">
        <v>172</v>
      </c>
      <c r="L83" s="322" t="s">
        <v>481</v>
      </c>
      <c r="M83" s="322" t="s">
        <v>298</v>
      </c>
      <c r="N83" s="322"/>
      <c r="O83" s="322"/>
      <c r="P83" s="325">
        <v>731098996.62053251</v>
      </c>
      <c r="Q83" s="326" t="s">
        <v>617</v>
      </c>
      <c r="R83" s="327" t="str">
        <f t="shared" si="16"/>
        <v>3.11.01</v>
      </c>
      <c r="S83" s="327" t="str">
        <f t="shared" si="14"/>
        <v>BANGUNAN GEDUNG TEMPAT KERJA</v>
      </c>
      <c r="T83" s="327">
        <f t="shared" si="15"/>
        <v>50</v>
      </c>
      <c r="U83" s="328">
        <f t="shared" si="17"/>
        <v>14621979.732410651</v>
      </c>
      <c r="V83" s="329">
        <f t="shared" si="18"/>
        <v>2</v>
      </c>
      <c r="W83" s="328">
        <f t="shared" si="19"/>
        <v>29243959.464821301</v>
      </c>
      <c r="X83" s="328">
        <f t="shared" si="20"/>
        <v>3</v>
      </c>
      <c r="Y83" s="328">
        <f t="shared" si="21"/>
        <v>14621979.732410651</v>
      </c>
      <c r="Z83" s="329">
        <f t="shared" si="22"/>
        <v>14621979.732410651</v>
      </c>
      <c r="AA83" s="329">
        <f t="shared" si="23"/>
        <v>14621979.732410651</v>
      </c>
      <c r="AB83" s="329">
        <f t="shared" si="24"/>
        <v>14621979.732410651</v>
      </c>
      <c r="AC83" s="330">
        <f t="shared" si="25"/>
        <v>2011</v>
      </c>
      <c r="AD83" s="331">
        <f t="shared" si="26"/>
        <v>643367118.22606862</v>
      </c>
      <c r="AE83" s="332">
        <f t="shared" si="27"/>
        <v>87731878.394463912</v>
      </c>
      <c r="AP83" s="333" t="s">
        <v>481</v>
      </c>
      <c r="AQ83" s="333" t="s">
        <v>25</v>
      </c>
      <c r="AR83" s="333">
        <v>2011</v>
      </c>
      <c r="AV83" s="333">
        <v>731098996.62053251</v>
      </c>
    </row>
    <row r="84" spans="1:48" s="151" customFormat="1" ht="18" customHeight="1" thickBot="1" x14ac:dyDescent="0.2">
      <c r="A84" s="243" t="s">
        <v>730</v>
      </c>
      <c r="B84" s="172" t="s">
        <v>559</v>
      </c>
      <c r="C84" s="107" t="s">
        <v>888</v>
      </c>
      <c r="D84" s="172" t="s">
        <v>172</v>
      </c>
      <c r="E84" s="171" t="s">
        <v>495</v>
      </c>
      <c r="F84" s="169" t="s">
        <v>312</v>
      </c>
      <c r="G84" s="169" t="s">
        <v>495</v>
      </c>
      <c r="H84" s="169"/>
      <c r="I84" s="172" t="s">
        <v>495</v>
      </c>
      <c r="J84" s="247">
        <v>2011</v>
      </c>
      <c r="K84" s="169" t="s">
        <v>172</v>
      </c>
      <c r="L84" s="171" t="s">
        <v>481</v>
      </c>
      <c r="M84" s="171" t="s">
        <v>298</v>
      </c>
      <c r="N84" s="171"/>
      <c r="O84" s="171"/>
      <c r="P84" s="234">
        <v>38015779.365687214</v>
      </c>
      <c r="Q84" s="245" t="s">
        <v>617</v>
      </c>
      <c r="R84" s="223" t="str">
        <f t="shared" si="16"/>
        <v>3.11.01</v>
      </c>
      <c r="S84" s="223" t="str">
        <f t="shared" si="14"/>
        <v>BANGUNAN GEDUNG TEMPAT KERJA</v>
      </c>
      <c r="T84" s="223">
        <f t="shared" si="15"/>
        <v>50</v>
      </c>
      <c r="U84" s="155">
        <f t="shared" si="17"/>
        <v>760315.38731374429</v>
      </c>
      <c r="V84" s="224">
        <f t="shared" si="18"/>
        <v>2</v>
      </c>
      <c r="W84" s="155">
        <f t="shared" si="19"/>
        <v>1520630.7746274886</v>
      </c>
      <c r="X84" s="155">
        <f t="shared" si="20"/>
        <v>3</v>
      </c>
      <c r="Y84" s="155">
        <f t="shared" si="21"/>
        <v>760315.38731374429</v>
      </c>
      <c r="Z84" s="224">
        <f t="shared" si="22"/>
        <v>760315.38731374429</v>
      </c>
      <c r="AA84" s="224">
        <f t="shared" si="23"/>
        <v>760315.38731374429</v>
      </c>
      <c r="AB84" s="224">
        <f t="shared" si="24"/>
        <v>760315.38731374429</v>
      </c>
      <c r="AC84" s="225">
        <f t="shared" si="25"/>
        <v>2011</v>
      </c>
      <c r="AD84" s="226">
        <f t="shared" si="26"/>
        <v>33453887.04180475</v>
      </c>
      <c r="AE84" s="218">
        <f t="shared" si="27"/>
        <v>4561892.3238824653</v>
      </c>
      <c r="AP84" s="151" t="s">
        <v>481</v>
      </c>
      <c r="AQ84" s="151" t="s">
        <v>25</v>
      </c>
      <c r="AR84" s="151">
        <v>2011</v>
      </c>
      <c r="AV84" s="151">
        <v>38015779.365687214</v>
      </c>
    </row>
    <row r="85" spans="1:48" s="151" customFormat="1" ht="18" customHeight="1" x14ac:dyDescent="0.15">
      <c r="A85" s="239" t="s">
        <v>730</v>
      </c>
      <c r="B85" s="168" t="s">
        <v>560</v>
      </c>
      <c r="C85" s="107" t="s">
        <v>888</v>
      </c>
      <c r="D85" s="168" t="s">
        <v>172</v>
      </c>
      <c r="E85" s="167" t="s">
        <v>495</v>
      </c>
      <c r="F85" s="166" t="s">
        <v>312</v>
      </c>
      <c r="G85" s="166" t="s">
        <v>495</v>
      </c>
      <c r="H85" s="166"/>
      <c r="I85" s="168" t="s">
        <v>495</v>
      </c>
      <c r="J85" s="246">
        <v>2011</v>
      </c>
      <c r="K85" s="166" t="s">
        <v>172</v>
      </c>
      <c r="L85" s="167" t="s">
        <v>481</v>
      </c>
      <c r="M85" s="167" t="s">
        <v>298</v>
      </c>
      <c r="N85" s="167"/>
      <c r="O85" s="167"/>
      <c r="P85" s="241">
        <v>27872281.381800696</v>
      </c>
      <c r="Q85" s="242" t="s">
        <v>617</v>
      </c>
      <c r="R85" s="223" t="str">
        <f t="shared" si="16"/>
        <v>3.11.01</v>
      </c>
      <c r="S85" s="223" t="str">
        <f t="shared" si="14"/>
        <v>BANGUNAN GEDUNG TEMPAT KERJA</v>
      </c>
      <c r="T85" s="223">
        <f t="shared" si="15"/>
        <v>50</v>
      </c>
      <c r="U85" s="155">
        <f t="shared" si="17"/>
        <v>557445.42763601395</v>
      </c>
      <c r="V85" s="224">
        <f t="shared" si="18"/>
        <v>2</v>
      </c>
      <c r="W85" s="155">
        <f t="shared" si="19"/>
        <v>1114890.8552720279</v>
      </c>
      <c r="X85" s="155">
        <f t="shared" si="20"/>
        <v>3</v>
      </c>
      <c r="Y85" s="155">
        <f t="shared" si="21"/>
        <v>557445.42763601395</v>
      </c>
      <c r="Z85" s="224">
        <f t="shared" si="22"/>
        <v>557445.42763601395</v>
      </c>
      <c r="AA85" s="224">
        <f t="shared" si="23"/>
        <v>557445.42763601395</v>
      </c>
      <c r="AB85" s="224">
        <f t="shared" si="24"/>
        <v>557445.42763601395</v>
      </c>
      <c r="AC85" s="225">
        <f t="shared" si="25"/>
        <v>2011</v>
      </c>
      <c r="AD85" s="226">
        <f t="shared" si="26"/>
        <v>24527608.815984614</v>
      </c>
      <c r="AE85" s="218">
        <f t="shared" si="27"/>
        <v>3344672.5658160835</v>
      </c>
      <c r="AP85" s="151" t="s">
        <v>481</v>
      </c>
      <c r="AQ85" s="151" t="s">
        <v>25</v>
      </c>
      <c r="AR85" s="151">
        <v>2011</v>
      </c>
      <c r="AV85" s="151">
        <v>27872281.381800696</v>
      </c>
    </row>
    <row r="86" spans="1:48" s="333" customFormat="1" ht="30" customHeight="1" x14ac:dyDescent="0.15">
      <c r="A86" s="320" t="s">
        <v>730</v>
      </c>
      <c r="B86" s="321" t="s">
        <v>561</v>
      </c>
      <c r="C86" s="321" t="s">
        <v>888</v>
      </c>
      <c r="D86" s="321" t="s">
        <v>172</v>
      </c>
      <c r="E86" s="322" t="s">
        <v>480</v>
      </c>
      <c r="F86" s="323" t="s">
        <v>312</v>
      </c>
      <c r="G86" s="323" t="s">
        <v>313</v>
      </c>
      <c r="H86" s="323" t="s">
        <v>481</v>
      </c>
      <c r="I86" s="321" t="s">
        <v>562</v>
      </c>
      <c r="J86" s="324">
        <v>2011</v>
      </c>
      <c r="K86" s="323" t="s">
        <v>172</v>
      </c>
      <c r="L86" s="322" t="s">
        <v>481</v>
      </c>
      <c r="M86" s="322" t="s">
        <v>298</v>
      </c>
      <c r="N86" s="322"/>
      <c r="O86" s="322"/>
      <c r="P86" s="325">
        <v>50021185.994659789</v>
      </c>
      <c r="Q86" s="326" t="s">
        <v>617</v>
      </c>
      <c r="R86" s="327" t="str">
        <f t="shared" si="16"/>
        <v>3.11.01</v>
      </c>
      <c r="S86" s="327" t="str">
        <f t="shared" si="14"/>
        <v>BANGUNAN GEDUNG TEMPAT KERJA</v>
      </c>
      <c r="T86" s="327">
        <f t="shared" si="15"/>
        <v>50</v>
      </c>
      <c r="U86" s="328">
        <f t="shared" si="17"/>
        <v>1000423.5198931958</v>
      </c>
      <c r="V86" s="329">
        <f t="shared" si="18"/>
        <v>2</v>
      </c>
      <c r="W86" s="328">
        <f t="shared" si="19"/>
        <v>2000847.0397863917</v>
      </c>
      <c r="X86" s="328">
        <f t="shared" si="20"/>
        <v>3</v>
      </c>
      <c r="Y86" s="328">
        <f t="shared" si="21"/>
        <v>1000423.5198931958</v>
      </c>
      <c r="Z86" s="329">
        <f t="shared" si="22"/>
        <v>1000423.5198931958</v>
      </c>
      <c r="AA86" s="329">
        <f t="shared" si="23"/>
        <v>1000423.5198931958</v>
      </c>
      <c r="AB86" s="329">
        <f t="shared" si="24"/>
        <v>1000423.5198931958</v>
      </c>
      <c r="AC86" s="330">
        <f t="shared" si="25"/>
        <v>2011</v>
      </c>
      <c r="AD86" s="331">
        <f t="shared" si="26"/>
        <v>44018644.875300616</v>
      </c>
      <c r="AE86" s="332">
        <f t="shared" si="27"/>
        <v>6002541.1193591747</v>
      </c>
      <c r="AP86" s="333" t="s">
        <v>481</v>
      </c>
      <c r="AQ86" s="333" t="s">
        <v>25</v>
      </c>
      <c r="AR86" s="333">
        <v>2011</v>
      </c>
      <c r="AV86" s="333">
        <v>50021185.994659789</v>
      </c>
    </row>
    <row r="87" spans="1:48" s="151" customFormat="1" ht="18" customHeight="1" x14ac:dyDescent="0.15">
      <c r="A87" s="222" t="s">
        <v>730</v>
      </c>
      <c r="B87" s="107" t="s">
        <v>559</v>
      </c>
      <c r="C87" s="107" t="s">
        <v>888</v>
      </c>
      <c r="D87" s="107" t="s">
        <v>172</v>
      </c>
      <c r="E87" s="106" t="s">
        <v>495</v>
      </c>
      <c r="F87" s="98" t="s">
        <v>312</v>
      </c>
      <c r="G87" s="98" t="s">
        <v>495</v>
      </c>
      <c r="H87" s="98"/>
      <c r="I87" s="107" t="s">
        <v>495</v>
      </c>
      <c r="J87" s="227">
        <v>2011</v>
      </c>
      <c r="K87" s="98" t="s">
        <v>172</v>
      </c>
      <c r="L87" s="106" t="s">
        <v>481</v>
      </c>
      <c r="M87" s="106" t="s">
        <v>298</v>
      </c>
      <c r="N87" s="106"/>
      <c r="O87" s="106"/>
      <c r="P87" s="215">
        <v>2993503.1447962844</v>
      </c>
      <c r="Q87" s="238" t="s">
        <v>617</v>
      </c>
      <c r="R87" s="223" t="str">
        <f t="shared" si="16"/>
        <v>3.11.01</v>
      </c>
      <c r="S87" s="223" t="str">
        <f t="shared" si="14"/>
        <v>BANGUNAN GEDUNG TEMPAT KERJA</v>
      </c>
      <c r="T87" s="223">
        <f t="shared" si="15"/>
        <v>50</v>
      </c>
      <c r="U87" s="155">
        <f t="shared" si="17"/>
        <v>59869.862895925689</v>
      </c>
      <c r="V87" s="224">
        <f t="shared" si="18"/>
        <v>2</v>
      </c>
      <c r="W87" s="155">
        <f t="shared" si="19"/>
        <v>119739.72579185138</v>
      </c>
      <c r="X87" s="155">
        <f t="shared" si="20"/>
        <v>3</v>
      </c>
      <c r="Y87" s="155">
        <f t="shared" si="21"/>
        <v>59869.862895925689</v>
      </c>
      <c r="Z87" s="224">
        <f t="shared" si="22"/>
        <v>59869.862895925689</v>
      </c>
      <c r="AA87" s="224">
        <f t="shared" si="23"/>
        <v>59869.862895925689</v>
      </c>
      <c r="AB87" s="224">
        <f t="shared" si="24"/>
        <v>59869.862895925689</v>
      </c>
      <c r="AC87" s="225">
        <f t="shared" si="25"/>
        <v>2011</v>
      </c>
      <c r="AD87" s="226">
        <f t="shared" si="26"/>
        <v>2634283.9674207303</v>
      </c>
      <c r="AE87" s="218">
        <f t="shared" si="27"/>
        <v>359219.17737555417</v>
      </c>
      <c r="AP87" s="151" t="s">
        <v>481</v>
      </c>
      <c r="AQ87" s="151" t="s">
        <v>25</v>
      </c>
      <c r="AR87" s="151">
        <v>2011</v>
      </c>
      <c r="AV87" s="151">
        <v>2993503.1447962844</v>
      </c>
    </row>
    <row r="88" spans="1:48" s="333" customFormat="1" ht="18" customHeight="1" x14ac:dyDescent="0.15">
      <c r="A88" s="320" t="s">
        <v>730</v>
      </c>
      <c r="B88" s="321" t="s">
        <v>563</v>
      </c>
      <c r="C88" s="321" t="s">
        <v>888</v>
      </c>
      <c r="D88" s="321" t="s">
        <v>172</v>
      </c>
      <c r="E88" s="322" t="s">
        <v>480</v>
      </c>
      <c r="F88" s="323" t="s">
        <v>312</v>
      </c>
      <c r="G88" s="323" t="s">
        <v>313</v>
      </c>
      <c r="H88" s="323" t="s">
        <v>481</v>
      </c>
      <c r="I88" s="321" t="s">
        <v>564</v>
      </c>
      <c r="J88" s="324">
        <v>2011</v>
      </c>
      <c r="K88" s="323" t="s">
        <v>172</v>
      </c>
      <c r="L88" s="322" t="s">
        <v>481</v>
      </c>
      <c r="M88" s="322" t="s">
        <v>298</v>
      </c>
      <c r="N88" s="322"/>
      <c r="O88" s="322"/>
      <c r="P88" s="325">
        <v>49002891.815656818</v>
      </c>
      <c r="Q88" s="326" t="s">
        <v>617</v>
      </c>
      <c r="R88" s="327" t="str">
        <f t="shared" si="16"/>
        <v>3.11.01</v>
      </c>
      <c r="S88" s="327" t="str">
        <f t="shared" si="14"/>
        <v>BANGUNAN GEDUNG TEMPAT KERJA</v>
      </c>
      <c r="T88" s="327">
        <f t="shared" si="15"/>
        <v>50</v>
      </c>
      <c r="U88" s="328">
        <f t="shared" si="17"/>
        <v>980057.63631313632</v>
      </c>
      <c r="V88" s="329">
        <f t="shared" si="18"/>
        <v>2</v>
      </c>
      <c r="W88" s="328">
        <f t="shared" si="19"/>
        <v>1960115.2726262726</v>
      </c>
      <c r="X88" s="328">
        <f t="shared" si="20"/>
        <v>3</v>
      </c>
      <c r="Y88" s="328">
        <f t="shared" si="21"/>
        <v>980057.63631313632</v>
      </c>
      <c r="Z88" s="329">
        <f t="shared" si="22"/>
        <v>980057.63631313632</v>
      </c>
      <c r="AA88" s="329">
        <f t="shared" si="23"/>
        <v>980057.63631313632</v>
      </c>
      <c r="AB88" s="329">
        <f t="shared" si="24"/>
        <v>980057.63631313632</v>
      </c>
      <c r="AC88" s="330">
        <f t="shared" si="25"/>
        <v>2011</v>
      </c>
      <c r="AD88" s="331">
        <f t="shared" si="26"/>
        <v>43122545.997777998</v>
      </c>
      <c r="AE88" s="332">
        <f t="shared" si="27"/>
        <v>5880345.8178788181</v>
      </c>
      <c r="AP88" s="333" t="s">
        <v>481</v>
      </c>
      <c r="AQ88" s="333" t="s">
        <v>25</v>
      </c>
      <c r="AR88" s="333">
        <v>2011</v>
      </c>
      <c r="AV88" s="333">
        <v>49002891.815656818</v>
      </c>
    </row>
    <row r="89" spans="1:48" s="151" customFormat="1" ht="18" customHeight="1" x14ac:dyDescent="0.15">
      <c r="A89" s="222" t="s">
        <v>730</v>
      </c>
      <c r="B89" s="107" t="s">
        <v>559</v>
      </c>
      <c r="C89" s="107" t="s">
        <v>888</v>
      </c>
      <c r="D89" s="107" t="s">
        <v>172</v>
      </c>
      <c r="E89" s="106" t="s">
        <v>495</v>
      </c>
      <c r="F89" s="98" t="s">
        <v>312</v>
      </c>
      <c r="G89" s="98" t="s">
        <v>495</v>
      </c>
      <c r="H89" s="98"/>
      <c r="I89" s="107" t="s">
        <v>495</v>
      </c>
      <c r="J89" s="227">
        <v>2011</v>
      </c>
      <c r="K89" s="98" t="s">
        <v>172</v>
      </c>
      <c r="L89" s="106" t="s">
        <v>481</v>
      </c>
      <c r="M89" s="106" t="s">
        <v>298</v>
      </c>
      <c r="N89" s="106"/>
      <c r="O89" s="106"/>
      <c r="P89" s="215">
        <v>3451333.0375298336</v>
      </c>
      <c r="Q89" s="238" t="s">
        <v>617</v>
      </c>
      <c r="R89" s="223" t="str">
        <f t="shared" si="16"/>
        <v>3.11.01</v>
      </c>
      <c r="S89" s="223" t="str">
        <f t="shared" si="14"/>
        <v>BANGUNAN GEDUNG TEMPAT KERJA</v>
      </c>
      <c r="T89" s="223">
        <f t="shared" si="15"/>
        <v>50</v>
      </c>
      <c r="U89" s="155">
        <f t="shared" si="17"/>
        <v>69026.460750596671</v>
      </c>
      <c r="V89" s="224">
        <f t="shared" si="18"/>
        <v>2</v>
      </c>
      <c r="W89" s="155">
        <f t="shared" si="19"/>
        <v>138052.92150119334</v>
      </c>
      <c r="X89" s="155">
        <f t="shared" si="20"/>
        <v>3</v>
      </c>
      <c r="Y89" s="155">
        <f t="shared" si="21"/>
        <v>69026.460750596671</v>
      </c>
      <c r="Z89" s="224">
        <f t="shared" si="22"/>
        <v>69026.460750596671</v>
      </c>
      <c r="AA89" s="224">
        <f t="shared" si="23"/>
        <v>69026.460750596671</v>
      </c>
      <c r="AB89" s="224">
        <f t="shared" si="24"/>
        <v>69026.460750596671</v>
      </c>
      <c r="AC89" s="225">
        <f t="shared" si="25"/>
        <v>2011</v>
      </c>
      <c r="AD89" s="226">
        <f t="shared" si="26"/>
        <v>3037174.2730262536</v>
      </c>
      <c r="AE89" s="218">
        <f t="shared" si="27"/>
        <v>414158.76450357999</v>
      </c>
      <c r="AP89" s="151" t="s">
        <v>481</v>
      </c>
      <c r="AQ89" s="151" t="s">
        <v>25</v>
      </c>
      <c r="AR89" s="151">
        <v>2011</v>
      </c>
      <c r="AV89" s="151">
        <v>3451333.0375298336</v>
      </c>
    </row>
    <row r="90" spans="1:48" s="151" customFormat="1" ht="18" customHeight="1" x14ac:dyDescent="0.15">
      <c r="A90" s="222" t="s">
        <v>730</v>
      </c>
      <c r="B90" s="107" t="s">
        <v>565</v>
      </c>
      <c r="C90" s="107" t="s">
        <v>888</v>
      </c>
      <c r="D90" s="107" t="s">
        <v>172</v>
      </c>
      <c r="E90" s="106" t="s">
        <v>480</v>
      </c>
      <c r="F90" s="98" t="s">
        <v>312</v>
      </c>
      <c r="G90" s="98" t="s">
        <v>313</v>
      </c>
      <c r="H90" s="98" t="s">
        <v>481</v>
      </c>
      <c r="I90" s="107" t="s">
        <v>520</v>
      </c>
      <c r="J90" s="227">
        <v>2011</v>
      </c>
      <c r="K90" s="98" t="s">
        <v>172</v>
      </c>
      <c r="L90" s="106" t="s">
        <v>481</v>
      </c>
      <c r="M90" s="106" t="s">
        <v>298</v>
      </c>
      <c r="N90" s="106"/>
      <c r="O90" s="106"/>
      <c r="P90" s="215">
        <v>30085964.379633244</v>
      </c>
      <c r="Q90" s="238" t="s">
        <v>617</v>
      </c>
      <c r="R90" s="223" t="str">
        <f t="shared" si="16"/>
        <v>3.11.01</v>
      </c>
      <c r="S90" s="223" t="str">
        <f t="shared" si="14"/>
        <v>BANGUNAN GEDUNG TEMPAT KERJA</v>
      </c>
      <c r="T90" s="223">
        <f t="shared" si="15"/>
        <v>50</v>
      </c>
      <c r="U90" s="155">
        <f t="shared" si="17"/>
        <v>601719.08759266487</v>
      </c>
      <c r="V90" s="224">
        <f t="shared" si="18"/>
        <v>2</v>
      </c>
      <c r="W90" s="155">
        <f t="shared" si="19"/>
        <v>1203438.1751853297</v>
      </c>
      <c r="X90" s="155">
        <f t="shared" si="20"/>
        <v>3</v>
      </c>
      <c r="Y90" s="155">
        <f t="shared" si="21"/>
        <v>601719.08759266487</v>
      </c>
      <c r="Z90" s="224">
        <f t="shared" si="22"/>
        <v>601719.08759266487</v>
      </c>
      <c r="AA90" s="224">
        <f t="shared" si="23"/>
        <v>601719.08759266487</v>
      </c>
      <c r="AB90" s="224">
        <f t="shared" si="24"/>
        <v>601719.08759266487</v>
      </c>
      <c r="AC90" s="225">
        <f t="shared" si="25"/>
        <v>2011</v>
      </c>
      <c r="AD90" s="226">
        <f t="shared" si="26"/>
        <v>26475649.854077253</v>
      </c>
      <c r="AE90" s="218">
        <f t="shared" si="27"/>
        <v>3610314.5255559897</v>
      </c>
      <c r="AP90" s="151" t="s">
        <v>481</v>
      </c>
      <c r="AQ90" s="151" t="s">
        <v>25</v>
      </c>
      <c r="AR90" s="151">
        <v>2011</v>
      </c>
      <c r="AV90" s="151">
        <v>30085964.379633244</v>
      </c>
    </row>
    <row r="91" spans="1:48" s="333" customFormat="1" ht="18" customHeight="1" x14ac:dyDescent="0.15">
      <c r="A91" s="320" t="s">
        <v>730</v>
      </c>
      <c r="B91" s="321" t="s">
        <v>566</v>
      </c>
      <c r="C91" s="321" t="s">
        <v>888</v>
      </c>
      <c r="D91" s="321" t="s">
        <v>172</v>
      </c>
      <c r="E91" s="322" t="s">
        <v>480</v>
      </c>
      <c r="F91" s="323" t="s">
        <v>312</v>
      </c>
      <c r="G91" s="323" t="s">
        <v>313</v>
      </c>
      <c r="H91" s="323" t="s">
        <v>481</v>
      </c>
      <c r="I91" s="321" t="s">
        <v>567</v>
      </c>
      <c r="J91" s="324">
        <v>2011</v>
      </c>
      <c r="K91" s="323" t="s">
        <v>172</v>
      </c>
      <c r="L91" s="322" t="s">
        <v>481</v>
      </c>
      <c r="M91" s="322" t="s">
        <v>298</v>
      </c>
      <c r="N91" s="322"/>
      <c r="O91" s="322"/>
      <c r="P91" s="325">
        <v>60141742.172932409</v>
      </c>
      <c r="Q91" s="326" t="s">
        <v>617</v>
      </c>
      <c r="R91" s="327" t="str">
        <f t="shared" si="16"/>
        <v>3.11.01</v>
      </c>
      <c r="S91" s="327" t="str">
        <f t="shared" si="14"/>
        <v>BANGUNAN GEDUNG TEMPAT KERJA</v>
      </c>
      <c r="T91" s="327">
        <f t="shared" si="15"/>
        <v>50</v>
      </c>
      <c r="U91" s="328">
        <f t="shared" si="17"/>
        <v>1202834.6434586481</v>
      </c>
      <c r="V91" s="329">
        <f t="shared" si="18"/>
        <v>2</v>
      </c>
      <c r="W91" s="328">
        <f t="shared" si="19"/>
        <v>2405669.2869172962</v>
      </c>
      <c r="X91" s="328">
        <f t="shared" si="20"/>
        <v>3</v>
      </c>
      <c r="Y91" s="328">
        <f t="shared" si="21"/>
        <v>1202834.6434586481</v>
      </c>
      <c r="Z91" s="329">
        <f t="shared" si="22"/>
        <v>1202834.6434586481</v>
      </c>
      <c r="AA91" s="329">
        <f t="shared" si="23"/>
        <v>1202834.6434586481</v>
      </c>
      <c r="AB91" s="329">
        <f t="shared" si="24"/>
        <v>1202834.6434586481</v>
      </c>
      <c r="AC91" s="330">
        <f t="shared" si="25"/>
        <v>2011</v>
      </c>
      <c r="AD91" s="331">
        <f t="shared" si="26"/>
        <v>52924734.312180519</v>
      </c>
      <c r="AE91" s="332">
        <f t="shared" si="27"/>
        <v>7217007.8607518878</v>
      </c>
      <c r="AP91" s="333" t="s">
        <v>481</v>
      </c>
      <c r="AQ91" s="333" t="s">
        <v>25</v>
      </c>
      <c r="AR91" s="333">
        <v>2011</v>
      </c>
      <c r="AV91" s="333">
        <v>60141742.172932409</v>
      </c>
    </row>
    <row r="92" spans="1:48" s="151" customFormat="1" ht="18" customHeight="1" x14ac:dyDescent="0.15">
      <c r="A92" s="222" t="s">
        <v>730</v>
      </c>
      <c r="B92" s="107" t="s">
        <v>559</v>
      </c>
      <c r="C92" s="107" t="s">
        <v>888</v>
      </c>
      <c r="D92" s="107" t="s">
        <v>172</v>
      </c>
      <c r="E92" s="106" t="s">
        <v>495</v>
      </c>
      <c r="F92" s="98" t="s">
        <v>312</v>
      </c>
      <c r="G92" s="98" t="s">
        <v>495</v>
      </c>
      <c r="H92" s="98"/>
      <c r="I92" s="107" t="s">
        <v>495</v>
      </c>
      <c r="J92" s="227">
        <v>2011</v>
      </c>
      <c r="K92" s="98" t="s">
        <v>172</v>
      </c>
      <c r="L92" s="106" t="s">
        <v>481</v>
      </c>
      <c r="M92" s="106" t="s">
        <v>298</v>
      </c>
      <c r="N92" s="106"/>
      <c r="O92" s="106"/>
      <c r="P92" s="215">
        <v>4226122.0867712246</v>
      </c>
      <c r="Q92" s="238" t="s">
        <v>617</v>
      </c>
      <c r="R92" s="223" t="str">
        <f t="shared" si="16"/>
        <v>3.11.01</v>
      </c>
      <c r="S92" s="223" t="str">
        <f t="shared" si="14"/>
        <v>BANGUNAN GEDUNG TEMPAT KERJA</v>
      </c>
      <c r="T92" s="223">
        <f t="shared" si="15"/>
        <v>50</v>
      </c>
      <c r="U92" s="155">
        <f t="shared" si="17"/>
        <v>84522.241735424497</v>
      </c>
      <c r="V92" s="224">
        <f t="shared" si="18"/>
        <v>2</v>
      </c>
      <c r="W92" s="155">
        <f t="shared" si="19"/>
        <v>169044.48347084899</v>
      </c>
      <c r="X92" s="155">
        <f t="shared" si="20"/>
        <v>3</v>
      </c>
      <c r="Y92" s="155">
        <f t="shared" si="21"/>
        <v>84522.241735424497</v>
      </c>
      <c r="Z92" s="224">
        <f t="shared" si="22"/>
        <v>84522.241735424497</v>
      </c>
      <c r="AA92" s="224">
        <f t="shared" si="23"/>
        <v>84522.241735424497</v>
      </c>
      <c r="AB92" s="224">
        <f t="shared" si="24"/>
        <v>84522.241735424497</v>
      </c>
      <c r="AC92" s="225">
        <f t="shared" si="25"/>
        <v>2011</v>
      </c>
      <c r="AD92" s="226">
        <f t="shared" si="26"/>
        <v>3718988.6363586774</v>
      </c>
      <c r="AE92" s="218">
        <f t="shared" si="27"/>
        <v>507133.45041254698</v>
      </c>
      <c r="AP92" s="151" t="s">
        <v>481</v>
      </c>
      <c r="AQ92" s="151" t="s">
        <v>25</v>
      </c>
      <c r="AR92" s="151">
        <v>2011</v>
      </c>
      <c r="AV92" s="151">
        <v>4226122.0867712246</v>
      </c>
    </row>
    <row r="93" spans="1:48" s="333" customFormat="1" ht="18" customHeight="1" x14ac:dyDescent="0.15">
      <c r="A93" s="320" t="s">
        <v>730</v>
      </c>
      <c r="B93" s="321" t="s">
        <v>568</v>
      </c>
      <c r="C93" s="321" t="s">
        <v>888</v>
      </c>
      <c r="D93" s="321" t="s">
        <v>172</v>
      </c>
      <c r="E93" s="322" t="s">
        <v>480</v>
      </c>
      <c r="F93" s="323" t="s">
        <v>312</v>
      </c>
      <c r="G93" s="323" t="s">
        <v>172</v>
      </c>
      <c r="H93" s="323" t="s">
        <v>481</v>
      </c>
      <c r="I93" s="321" t="s">
        <v>482</v>
      </c>
      <c r="J93" s="324">
        <v>2011</v>
      </c>
      <c r="K93" s="323" t="s">
        <v>172</v>
      </c>
      <c r="L93" s="322" t="s">
        <v>481</v>
      </c>
      <c r="M93" s="322" t="s">
        <v>298</v>
      </c>
      <c r="N93" s="322"/>
      <c r="O93" s="322"/>
      <c r="P93" s="325">
        <v>623012505.51396096</v>
      </c>
      <c r="Q93" s="326" t="s">
        <v>617</v>
      </c>
      <c r="R93" s="327" t="str">
        <f t="shared" si="16"/>
        <v>3.11.01</v>
      </c>
      <c r="S93" s="327" t="str">
        <f t="shared" si="14"/>
        <v>BANGUNAN GEDUNG TEMPAT KERJA</v>
      </c>
      <c r="T93" s="327">
        <f t="shared" si="15"/>
        <v>50</v>
      </c>
      <c r="U93" s="328">
        <f t="shared" si="17"/>
        <v>12460249.91027922</v>
      </c>
      <c r="V93" s="329">
        <f t="shared" si="18"/>
        <v>2</v>
      </c>
      <c r="W93" s="328">
        <f t="shared" si="19"/>
        <v>24920499.82055844</v>
      </c>
      <c r="X93" s="328">
        <f t="shared" si="20"/>
        <v>3</v>
      </c>
      <c r="Y93" s="328">
        <f t="shared" si="21"/>
        <v>12460249.91027922</v>
      </c>
      <c r="Z93" s="329">
        <f t="shared" si="22"/>
        <v>12460249.91027922</v>
      </c>
      <c r="AA93" s="329">
        <f t="shared" si="23"/>
        <v>12460249.91027922</v>
      </c>
      <c r="AB93" s="329">
        <f t="shared" si="24"/>
        <v>12460249.91027922</v>
      </c>
      <c r="AC93" s="330">
        <f t="shared" si="25"/>
        <v>2011</v>
      </c>
      <c r="AD93" s="331">
        <f t="shared" si="26"/>
        <v>548251006.05228567</v>
      </c>
      <c r="AE93" s="332">
        <f t="shared" si="27"/>
        <v>74761499.461675316</v>
      </c>
      <c r="AP93" s="333" t="s">
        <v>481</v>
      </c>
      <c r="AQ93" s="333" t="s">
        <v>25</v>
      </c>
      <c r="AR93" s="333">
        <v>2011</v>
      </c>
      <c r="AV93" s="333">
        <v>623012505.51396096</v>
      </c>
    </row>
    <row r="94" spans="1:48" s="151" customFormat="1" ht="18" customHeight="1" x14ac:dyDescent="0.15">
      <c r="A94" s="222" t="s">
        <v>730</v>
      </c>
      <c r="B94" s="107" t="s">
        <v>560</v>
      </c>
      <c r="C94" s="107" t="s">
        <v>888</v>
      </c>
      <c r="D94" s="107" t="s">
        <v>172</v>
      </c>
      <c r="E94" s="106" t="s">
        <v>495</v>
      </c>
      <c r="F94" s="98" t="s">
        <v>312</v>
      </c>
      <c r="G94" s="98" t="s">
        <v>172</v>
      </c>
      <c r="H94" s="98" t="s">
        <v>172</v>
      </c>
      <c r="I94" s="107" t="s">
        <v>495</v>
      </c>
      <c r="J94" s="227">
        <v>2011</v>
      </c>
      <c r="K94" s="98" t="s">
        <v>172</v>
      </c>
      <c r="L94" s="106" t="s">
        <v>481</v>
      </c>
      <c r="M94" s="106" t="s">
        <v>298</v>
      </c>
      <c r="N94" s="106"/>
      <c r="O94" s="106"/>
      <c r="P94" s="215">
        <v>21349231.761531636</v>
      </c>
      <c r="Q94" s="238" t="s">
        <v>617</v>
      </c>
      <c r="R94" s="223" t="str">
        <f t="shared" si="16"/>
        <v>3.11.01</v>
      </c>
      <c r="S94" s="223" t="str">
        <f t="shared" si="14"/>
        <v>BANGUNAN GEDUNG TEMPAT KERJA</v>
      </c>
      <c r="T94" s="223">
        <f t="shared" si="15"/>
        <v>50</v>
      </c>
      <c r="U94" s="155">
        <f t="shared" si="17"/>
        <v>426984.43523063272</v>
      </c>
      <c r="V94" s="224">
        <f t="shared" si="18"/>
        <v>2</v>
      </c>
      <c r="W94" s="155">
        <f t="shared" si="19"/>
        <v>853968.87046126544</v>
      </c>
      <c r="X94" s="155">
        <f t="shared" si="20"/>
        <v>3</v>
      </c>
      <c r="Y94" s="155">
        <f t="shared" si="21"/>
        <v>426984.43523063272</v>
      </c>
      <c r="Z94" s="224">
        <f t="shared" si="22"/>
        <v>426984.43523063272</v>
      </c>
      <c r="AA94" s="224">
        <f t="shared" si="23"/>
        <v>426984.43523063272</v>
      </c>
      <c r="AB94" s="224">
        <f t="shared" si="24"/>
        <v>426984.43523063272</v>
      </c>
      <c r="AC94" s="225">
        <f t="shared" si="25"/>
        <v>2011</v>
      </c>
      <c r="AD94" s="226">
        <f t="shared" si="26"/>
        <v>18787325.15014784</v>
      </c>
      <c r="AE94" s="218">
        <f t="shared" si="27"/>
        <v>2561906.6113837962</v>
      </c>
      <c r="AP94" s="151" t="s">
        <v>481</v>
      </c>
      <c r="AQ94" s="151" t="s">
        <v>25</v>
      </c>
      <c r="AR94" s="151">
        <v>2011</v>
      </c>
      <c r="AV94" s="151">
        <v>21349231.761531636</v>
      </c>
    </row>
    <row r="95" spans="1:48" s="333" customFormat="1" ht="18" customHeight="1" x14ac:dyDescent="0.15">
      <c r="A95" s="320" t="s">
        <v>730</v>
      </c>
      <c r="B95" s="321" t="s">
        <v>569</v>
      </c>
      <c r="C95" s="321" t="s">
        <v>888</v>
      </c>
      <c r="D95" s="321" t="s">
        <v>172</v>
      </c>
      <c r="E95" s="322" t="s">
        <v>480</v>
      </c>
      <c r="F95" s="323" t="s">
        <v>312</v>
      </c>
      <c r="G95" s="323" t="s">
        <v>313</v>
      </c>
      <c r="H95" s="323" t="s">
        <v>481</v>
      </c>
      <c r="I95" s="321" t="s">
        <v>570</v>
      </c>
      <c r="J95" s="324">
        <v>2011</v>
      </c>
      <c r="K95" s="323" t="s">
        <v>172</v>
      </c>
      <c r="L95" s="322" t="s">
        <v>481</v>
      </c>
      <c r="M95" s="322" t="s">
        <v>298</v>
      </c>
      <c r="N95" s="322"/>
      <c r="O95" s="322"/>
      <c r="P95" s="325">
        <v>486672247.83550978</v>
      </c>
      <c r="Q95" s="326" t="s">
        <v>617</v>
      </c>
      <c r="R95" s="327" t="str">
        <f t="shared" si="16"/>
        <v>3.11.01</v>
      </c>
      <c r="S95" s="327" t="str">
        <f t="shared" si="14"/>
        <v>BANGUNAN GEDUNG TEMPAT KERJA</v>
      </c>
      <c r="T95" s="327">
        <f t="shared" si="15"/>
        <v>50</v>
      </c>
      <c r="U95" s="328">
        <f t="shared" si="17"/>
        <v>9733444.7567101959</v>
      </c>
      <c r="V95" s="329">
        <f t="shared" si="18"/>
        <v>2</v>
      </c>
      <c r="W95" s="328">
        <f t="shared" si="19"/>
        <v>19466889.513420392</v>
      </c>
      <c r="X95" s="328">
        <f t="shared" si="20"/>
        <v>3</v>
      </c>
      <c r="Y95" s="328">
        <f t="shared" si="21"/>
        <v>9733444.7567101959</v>
      </c>
      <c r="Z95" s="329">
        <f t="shared" si="22"/>
        <v>9733444.7567101959</v>
      </c>
      <c r="AA95" s="329">
        <f t="shared" si="23"/>
        <v>9733444.7567101959</v>
      </c>
      <c r="AB95" s="329">
        <f t="shared" si="24"/>
        <v>9733444.7567101959</v>
      </c>
      <c r="AC95" s="330">
        <f t="shared" si="25"/>
        <v>2011</v>
      </c>
      <c r="AD95" s="331">
        <f t="shared" si="26"/>
        <v>428271579.29524863</v>
      </c>
      <c r="AE95" s="332">
        <f t="shared" si="27"/>
        <v>58400668.540261172</v>
      </c>
      <c r="AP95" s="333" t="s">
        <v>481</v>
      </c>
      <c r="AQ95" s="333" t="s">
        <v>25</v>
      </c>
      <c r="AR95" s="333">
        <v>2011</v>
      </c>
      <c r="AV95" s="333">
        <v>486672247.83550978</v>
      </c>
    </row>
    <row r="96" spans="1:48" s="151" customFormat="1" ht="18" customHeight="1" x14ac:dyDescent="0.15">
      <c r="A96" s="222" t="s">
        <v>730</v>
      </c>
      <c r="B96" s="107" t="s">
        <v>559</v>
      </c>
      <c r="C96" s="107" t="s">
        <v>888</v>
      </c>
      <c r="D96" s="107" t="s">
        <v>172</v>
      </c>
      <c r="E96" s="106" t="s">
        <v>495</v>
      </c>
      <c r="F96" s="98" t="s">
        <v>312</v>
      </c>
      <c r="G96" s="98" t="s">
        <v>172</v>
      </c>
      <c r="H96" s="98" t="s">
        <v>172</v>
      </c>
      <c r="I96" s="107" t="s">
        <v>495</v>
      </c>
      <c r="J96" s="227">
        <v>2011</v>
      </c>
      <c r="K96" s="98" t="s">
        <v>172</v>
      </c>
      <c r="L96" s="106" t="s">
        <v>481</v>
      </c>
      <c r="M96" s="106" t="s">
        <v>298</v>
      </c>
      <c r="N96" s="106"/>
      <c r="O96" s="106"/>
      <c r="P96" s="215">
        <v>27985319.804135185</v>
      </c>
      <c r="Q96" s="238" t="s">
        <v>617</v>
      </c>
      <c r="R96" s="223" t="str">
        <f t="shared" si="16"/>
        <v>3.11.01</v>
      </c>
      <c r="S96" s="223" t="str">
        <f t="shared" si="14"/>
        <v>BANGUNAN GEDUNG TEMPAT KERJA</v>
      </c>
      <c r="T96" s="223">
        <f t="shared" si="15"/>
        <v>50</v>
      </c>
      <c r="U96" s="155">
        <f t="shared" si="17"/>
        <v>559706.19608270365</v>
      </c>
      <c r="V96" s="224">
        <f t="shared" si="18"/>
        <v>2</v>
      </c>
      <c r="W96" s="155">
        <f t="shared" si="19"/>
        <v>1119412.3921654073</v>
      </c>
      <c r="X96" s="155">
        <f t="shared" si="20"/>
        <v>3</v>
      </c>
      <c r="Y96" s="155">
        <f t="shared" si="21"/>
        <v>559706.19608270365</v>
      </c>
      <c r="Z96" s="224">
        <f t="shared" si="22"/>
        <v>559706.19608270365</v>
      </c>
      <c r="AA96" s="224">
        <f t="shared" si="23"/>
        <v>559706.19608270365</v>
      </c>
      <c r="AB96" s="224">
        <f t="shared" si="24"/>
        <v>559706.19608270365</v>
      </c>
      <c r="AC96" s="225">
        <f t="shared" si="25"/>
        <v>2011</v>
      </c>
      <c r="AD96" s="226">
        <f t="shared" si="26"/>
        <v>24627082.627638962</v>
      </c>
      <c r="AE96" s="218">
        <f t="shared" si="27"/>
        <v>3358237.1764962221</v>
      </c>
      <c r="AP96" s="151" t="s">
        <v>481</v>
      </c>
      <c r="AQ96" s="151" t="s">
        <v>25</v>
      </c>
      <c r="AR96" s="151">
        <v>2011</v>
      </c>
      <c r="AV96" s="151">
        <v>27985319.804135185</v>
      </c>
    </row>
    <row r="97" spans="1:48" s="151" customFormat="1" ht="18" customHeight="1" x14ac:dyDescent="0.15">
      <c r="A97" s="222" t="s">
        <v>730</v>
      </c>
      <c r="B97" s="107" t="s">
        <v>560</v>
      </c>
      <c r="C97" s="107" t="s">
        <v>888</v>
      </c>
      <c r="D97" s="107" t="s">
        <v>172</v>
      </c>
      <c r="E97" s="106" t="s">
        <v>495</v>
      </c>
      <c r="F97" s="98" t="s">
        <v>312</v>
      </c>
      <c r="G97" s="98" t="s">
        <v>172</v>
      </c>
      <c r="H97" s="98" t="s">
        <v>172</v>
      </c>
      <c r="I97" s="107" t="s">
        <v>495</v>
      </c>
      <c r="J97" s="227">
        <v>2011</v>
      </c>
      <c r="K97" s="98" t="s">
        <v>172</v>
      </c>
      <c r="L97" s="106" t="s">
        <v>481</v>
      </c>
      <c r="M97" s="106" t="s">
        <v>495</v>
      </c>
      <c r="N97" s="106"/>
      <c r="O97" s="106"/>
      <c r="P97" s="215">
        <v>20850821.757120468</v>
      </c>
      <c r="Q97" s="238" t="s">
        <v>617</v>
      </c>
      <c r="R97" s="223" t="str">
        <f t="shared" si="16"/>
        <v>3.11.01</v>
      </c>
      <c r="S97" s="223" t="str">
        <f t="shared" si="14"/>
        <v>BANGUNAN GEDUNG TEMPAT KERJA</v>
      </c>
      <c r="T97" s="223">
        <f t="shared" si="15"/>
        <v>50</v>
      </c>
      <c r="U97" s="155">
        <f t="shared" si="17"/>
        <v>417016.23514240934</v>
      </c>
      <c r="V97" s="224">
        <f t="shared" si="18"/>
        <v>2</v>
      </c>
      <c r="W97" s="155">
        <f t="shared" si="19"/>
        <v>834032.47028481867</v>
      </c>
      <c r="X97" s="155">
        <f t="shared" si="20"/>
        <v>3</v>
      </c>
      <c r="Y97" s="155">
        <f t="shared" si="21"/>
        <v>417016.23514240934</v>
      </c>
      <c r="Z97" s="224">
        <f t="shared" si="22"/>
        <v>417016.23514240934</v>
      </c>
      <c r="AA97" s="224">
        <f t="shared" si="23"/>
        <v>417016.23514240934</v>
      </c>
      <c r="AB97" s="224">
        <f t="shared" si="24"/>
        <v>417016.23514240934</v>
      </c>
      <c r="AC97" s="225">
        <f t="shared" si="25"/>
        <v>2011</v>
      </c>
      <c r="AD97" s="226">
        <f t="shared" si="26"/>
        <v>18348724.346266013</v>
      </c>
      <c r="AE97" s="218">
        <f t="shared" si="27"/>
        <v>2502097.410854456</v>
      </c>
      <c r="AP97" s="151" t="s">
        <v>481</v>
      </c>
      <c r="AQ97" s="151" t="s">
        <v>25</v>
      </c>
      <c r="AR97" s="151">
        <v>2011</v>
      </c>
      <c r="AV97" s="151">
        <v>20850821.757120468</v>
      </c>
    </row>
    <row r="98" spans="1:48" s="333" customFormat="1" ht="18" customHeight="1" x14ac:dyDescent="0.15">
      <c r="A98" s="320" t="s">
        <v>730</v>
      </c>
      <c r="B98" s="321" t="s">
        <v>571</v>
      </c>
      <c r="C98" s="321" t="s">
        <v>888</v>
      </c>
      <c r="D98" s="321" t="s">
        <v>172</v>
      </c>
      <c r="E98" s="322" t="s">
        <v>480</v>
      </c>
      <c r="F98" s="323" t="s">
        <v>312</v>
      </c>
      <c r="G98" s="323" t="s">
        <v>313</v>
      </c>
      <c r="H98" s="323" t="s">
        <v>481</v>
      </c>
      <c r="I98" s="321" t="s">
        <v>572</v>
      </c>
      <c r="J98" s="324">
        <v>2011</v>
      </c>
      <c r="K98" s="323" t="s">
        <v>172</v>
      </c>
      <c r="L98" s="322" t="s">
        <v>481</v>
      </c>
      <c r="M98" s="322" t="s">
        <v>298</v>
      </c>
      <c r="N98" s="322"/>
      <c r="O98" s="322"/>
      <c r="P98" s="325">
        <v>140680243.18057182</v>
      </c>
      <c r="Q98" s="326" t="s">
        <v>617</v>
      </c>
      <c r="R98" s="327" t="str">
        <f t="shared" si="16"/>
        <v>3.11.01</v>
      </c>
      <c r="S98" s="327" t="str">
        <f t="shared" si="14"/>
        <v>BANGUNAN GEDUNG TEMPAT KERJA</v>
      </c>
      <c r="T98" s="327">
        <f t="shared" si="15"/>
        <v>50</v>
      </c>
      <c r="U98" s="328">
        <f t="shared" si="17"/>
        <v>2813604.6636114363</v>
      </c>
      <c r="V98" s="329">
        <f t="shared" si="18"/>
        <v>2</v>
      </c>
      <c r="W98" s="328">
        <f t="shared" si="19"/>
        <v>5627209.3272228725</v>
      </c>
      <c r="X98" s="328">
        <f t="shared" si="20"/>
        <v>3</v>
      </c>
      <c r="Y98" s="328">
        <f t="shared" si="21"/>
        <v>2813604.6636114363</v>
      </c>
      <c r="Z98" s="329">
        <f t="shared" si="22"/>
        <v>2813604.6636114363</v>
      </c>
      <c r="AA98" s="329">
        <f t="shared" si="23"/>
        <v>2813604.6636114363</v>
      </c>
      <c r="AB98" s="329">
        <f t="shared" si="24"/>
        <v>2813604.6636114363</v>
      </c>
      <c r="AC98" s="330">
        <f t="shared" si="25"/>
        <v>2011</v>
      </c>
      <c r="AD98" s="331">
        <f t="shared" si="26"/>
        <v>123798615.1989032</v>
      </c>
      <c r="AE98" s="332">
        <f t="shared" si="27"/>
        <v>16881627.981668618</v>
      </c>
      <c r="AP98" s="333" t="s">
        <v>481</v>
      </c>
      <c r="AQ98" s="333" t="s">
        <v>25</v>
      </c>
      <c r="AR98" s="333">
        <v>2011</v>
      </c>
      <c r="AV98" s="333">
        <v>140680243.18057182</v>
      </c>
    </row>
    <row r="99" spans="1:48" s="151" customFormat="1" ht="18" customHeight="1" x14ac:dyDescent="0.15">
      <c r="A99" s="222" t="s">
        <v>730</v>
      </c>
      <c r="B99" s="107" t="s">
        <v>559</v>
      </c>
      <c r="C99" s="107" t="s">
        <v>888</v>
      </c>
      <c r="D99" s="107" t="s">
        <v>172</v>
      </c>
      <c r="E99" s="106" t="s">
        <v>495</v>
      </c>
      <c r="F99" s="98" t="s">
        <v>312</v>
      </c>
      <c r="G99" s="98" t="s">
        <v>172</v>
      </c>
      <c r="H99" s="98" t="s">
        <v>172</v>
      </c>
      <c r="I99" s="107" t="s">
        <v>495</v>
      </c>
      <c r="J99" s="227">
        <v>2011</v>
      </c>
      <c r="K99" s="98" t="s">
        <v>172</v>
      </c>
      <c r="L99" s="106" t="s">
        <v>481</v>
      </c>
      <c r="M99" s="106" t="s">
        <v>298</v>
      </c>
      <c r="N99" s="106"/>
      <c r="O99" s="106"/>
      <c r="P99" s="215">
        <v>10551018.238542888</v>
      </c>
      <c r="Q99" s="238" t="s">
        <v>617</v>
      </c>
      <c r="R99" s="223" t="str">
        <f t="shared" si="16"/>
        <v>3.11.01</v>
      </c>
      <c r="S99" s="223" t="str">
        <f t="shared" si="14"/>
        <v>BANGUNAN GEDUNG TEMPAT KERJA</v>
      </c>
      <c r="T99" s="223">
        <f t="shared" si="15"/>
        <v>50</v>
      </c>
      <c r="U99" s="155">
        <f t="shared" si="17"/>
        <v>211020.16477085778</v>
      </c>
      <c r="V99" s="224">
        <f t="shared" si="18"/>
        <v>2</v>
      </c>
      <c r="W99" s="155">
        <f t="shared" si="19"/>
        <v>422040.32954171556</v>
      </c>
      <c r="X99" s="155">
        <f t="shared" si="20"/>
        <v>3</v>
      </c>
      <c r="Y99" s="155">
        <f t="shared" si="21"/>
        <v>211020.16477085778</v>
      </c>
      <c r="Z99" s="224">
        <f t="shared" si="22"/>
        <v>211020.16477085778</v>
      </c>
      <c r="AA99" s="224">
        <f t="shared" si="23"/>
        <v>211020.16477085778</v>
      </c>
      <c r="AB99" s="224">
        <f t="shared" si="24"/>
        <v>211020.16477085778</v>
      </c>
      <c r="AC99" s="225">
        <f t="shared" si="25"/>
        <v>2011</v>
      </c>
      <c r="AD99" s="226">
        <f t="shared" si="26"/>
        <v>9284897.2499177419</v>
      </c>
      <c r="AE99" s="218">
        <f t="shared" si="27"/>
        <v>1266120.9886251469</v>
      </c>
      <c r="AP99" s="151" t="s">
        <v>481</v>
      </c>
      <c r="AQ99" s="151" t="s">
        <v>25</v>
      </c>
      <c r="AR99" s="151">
        <v>2011</v>
      </c>
      <c r="AV99" s="151">
        <v>10551018.238542888</v>
      </c>
    </row>
    <row r="100" spans="1:48" s="333" customFormat="1" ht="33" customHeight="1" x14ac:dyDescent="0.15">
      <c r="A100" s="320" t="s">
        <v>730</v>
      </c>
      <c r="B100" s="321" t="s">
        <v>573</v>
      </c>
      <c r="C100" s="321" t="s">
        <v>888</v>
      </c>
      <c r="D100" s="321" t="s">
        <v>172</v>
      </c>
      <c r="E100" s="322" t="s">
        <v>480</v>
      </c>
      <c r="F100" s="323" t="s">
        <v>312</v>
      </c>
      <c r="G100" s="323" t="s">
        <v>313</v>
      </c>
      <c r="H100" s="323" t="s">
        <v>481</v>
      </c>
      <c r="I100" s="321" t="s">
        <v>574</v>
      </c>
      <c r="J100" s="324">
        <v>2011</v>
      </c>
      <c r="K100" s="323" t="s">
        <v>172</v>
      </c>
      <c r="L100" s="322" t="s">
        <v>481</v>
      </c>
      <c r="M100" s="322" t="s">
        <v>298</v>
      </c>
      <c r="N100" s="322"/>
      <c r="O100" s="322"/>
      <c r="P100" s="325">
        <v>203651734.60483536</v>
      </c>
      <c r="Q100" s="326" t="s">
        <v>617</v>
      </c>
      <c r="R100" s="327" t="str">
        <f t="shared" si="16"/>
        <v>3.11.01</v>
      </c>
      <c r="S100" s="327" t="str">
        <f t="shared" si="14"/>
        <v>BANGUNAN GEDUNG TEMPAT KERJA</v>
      </c>
      <c r="T100" s="327">
        <f t="shared" si="15"/>
        <v>50</v>
      </c>
      <c r="U100" s="328">
        <f t="shared" si="17"/>
        <v>4073034.4920967072</v>
      </c>
      <c r="V100" s="329">
        <f t="shared" si="18"/>
        <v>2</v>
      </c>
      <c r="W100" s="328">
        <f t="shared" si="19"/>
        <v>8146068.9841934144</v>
      </c>
      <c r="X100" s="328">
        <f t="shared" si="20"/>
        <v>3</v>
      </c>
      <c r="Y100" s="328">
        <f t="shared" si="21"/>
        <v>4073034.4920967072</v>
      </c>
      <c r="Z100" s="329">
        <f t="shared" si="22"/>
        <v>4073034.4920967072</v>
      </c>
      <c r="AA100" s="329">
        <f t="shared" si="23"/>
        <v>4073034.4920967072</v>
      </c>
      <c r="AB100" s="329">
        <f t="shared" si="24"/>
        <v>4073034.4920967072</v>
      </c>
      <c r="AC100" s="330">
        <f t="shared" si="25"/>
        <v>2011</v>
      </c>
      <c r="AD100" s="331">
        <f t="shared" si="26"/>
        <v>179213527.65225512</v>
      </c>
      <c r="AE100" s="332">
        <f t="shared" si="27"/>
        <v>24438206.952580243</v>
      </c>
      <c r="AP100" s="333" t="s">
        <v>481</v>
      </c>
      <c r="AQ100" s="333" t="s">
        <v>25</v>
      </c>
      <c r="AR100" s="333">
        <v>2011</v>
      </c>
      <c r="AV100" s="333">
        <v>203651734.60483536</v>
      </c>
    </row>
    <row r="101" spans="1:48" s="151" customFormat="1" ht="18" customHeight="1" x14ac:dyDescent="0.15">
      <c r="A101" s="222" t="s">
        <v>730</v>
      </c>
      <c r="B101" s="107" t="s">
        <v>559</v>
      </c>
      <c r="C101" s="107" t="s">
        <v>888</v>
      </c>
      <c r="D101" s="107" t="s">
        <v>172</v>
      </c>
      <c r="E101" s="106" t="s">
        <v>495</v>
      </c>
      <c r="F101" s="98" t="s">
        <v>312</v>
      </c>
      <c r="G101" s="98" t="s">
        <v>172</v>
      </c>
      <c r="H101" s="98" t="s">
        <v>172</v>
      </c>
      <c r="I101" s="107" t="s">
        <v>495</v>
      </c>
      <c r="J101" s="227">
        <v>2011</v>
      </c>
      <c r="K101" s="98" t="s">
        <v>172</v>
      </c>
      <c r="L101" s="106" t="s">
        <v>481</v>
      </c>
      <c r="M101" s="106" t="s">
        <v>298</v>
      </c>
      <c r="N101" s="106"/>
      <c r="O101" s="106"/>
      <c r="P101" s="215">
        <v>12959664.97357025</v>
      </c>
      <c r="Q101" s="238" t="s">
        <v>617</v>
      </c>
      <c r="R101" s="223" t="str">
        <f t="shared" si="16"/>
        <v>3.11.01</v>
      </c>
      <c r="S101" s="223" t="str">
        <f t="shared" si="14"/>
        <v>BANGUNAN GEDUNG TEMPAT KERJA</v>
      </c>
      <c r="T101" s="223">
        <f t="shared" si="15"/>
        <v>50</v>
      </c>
      <c r="U101" s="155">
        <f t="shared" si="17"/>
        <v>259193.099471405</v>
      </c>
      <c r="V101" s="224">
        <f t="shared" si="18"/>
        <v>2</v>
      </c>
      <c r="W101" s="155">
        <f t="shared" si="19"/>
        <v>518386.19894281001</v>
      </c>
      <c r="X101" s="155">
        <f t="shared" si="20"/>
        <v>3</v>
      </c>
      <c r="Y101" s="155">
        <f t="shared" si="21"/>
        <v>259193.099471405</v>
      </c>
      <c r="Z101" s="224">
        <f t="shared" si="22"/>
        <v>259193.099471405</v>
      </c>
      <c r="AA101" s="224">
        <f t="shared" si="23"/>
        <v>259193.099471405</v>
      </c>
      <c r="AB101" s="224">
        <f t="shared" si="24"/>
        <v>259193.099471405</v>
      </c>
      <c r="AC101" s="225">
        <f t="shared" si="25"/>
        <v>2011</v>
      </c>
      <c r="AD101" s="226">
        <f t="shared" si="26"/>
        <v>11404506.376741819</v>
      </c>
      <c r="AE101" s="218">
        <f t="shared" si="27"/>
        <v>1555158.59682843</v>
      </c>
      <c r="AP101" s="151" t="s">
        <v>481</v>
      </c>
      <c r="AQ101" s="151" t="s">
        <v>25</v>
      </c>
      <c r="AR101" s="151">
        <v>2011</v>
      </c>
      <c r="AV101" s="151">
        <v>12959664.97357025</v>
      </c>
    </row>
    <row r="102" spans="1:48" s="151" customFormat="1" ht="18" customHeight="1" x14ac:dyDescent="0.15">
      <c r="A102" s="222" t="s">
        <v>730</v>
      </c>
      <c r="B102" s="107" t="s">
        <v>560</v>
      </c>
      <c r="C102" s="107" t="s">
        <v>888</v>
      </c>
      <c r="D102" s="107" t="s">
        <v>172</v>
      </c>
      <c r="E102" s="106" t="s">
        <v>495</v>
      </c>
      <c r="F102" s="98" t="s">
        <v>312</v>
      </c>
      <c r="G102" s="98" t="s">
        <v>172</v>
      </c>
      <c r="H102" s="98" t="s">
        <v>172</v>
      </c>
      <c r="I102" s="107" t="s">
        <v>495</v>
      </c>
      <c r="J102" s="227">
        <v>2011</v>
      </c>
      <c r="K102" s="98" t="s">
        <v>172</v>
      </c>
      <c r="L102" s="106" t="s">
        <v>481</v>
      </c>
      <c r="M102" s="106" t="s">
        <v>298</v>
      </c>
      <c r="N102" s="106"/>
      <c r="O102" s="106"/>
      <c r="P102" s="215">
        <v>8040880.7566495417</v>
      </c>
      <c r="Q102" s="238" t="s">
        <v>617</v>
      </c>
      <c r="R102" s="223" t="str">
        <f t="shared" si="16"/>
        <v>3.11.01</v>
      </c>
      <c r="S102" s="223" t="str">
        <f t="shared" si="14"/>
        <v>BANGUNAN GEDUNG TEMPAT KERJA</v>
      </c>
      <c r="T102" s="223">
        <f t="shared" si="15"/>
        <v>50</v>
      </c>
      <c r="U102" s="155">
        <f t="shared" si="17"/>
        <v>160817.41513299083</v>
      </c>
      <c r="V102" s="224">
        <f t="shared" si="18"/>
        <v>2</v>
      </c>
      <c r="W102" s="155">
        <f t="shared" si="19"/>
        <v>321634.83026598167</v>
      </c>
      <c r="X102" s="155">
        <f t="shared" si="20"/>
        <v>3</v>
      </c>
      <c r="Y102" s="155">
        <f t="shared" si="21"/>
        <v>160817.41513299083</v>
      </c>
      <c r="Z102" s="224">
        <f t="shared" si="22"/>
        <v>160817.41513299083</v>
      </c>
      <c r="AA102" s="224">
        <f t="shared" si="23"/>
        <v>160817.41513299083</v>
      </c>
      <c r="AB102" s="224">
        <f t="shared" si="24"/>
        <v>160817.41513299083</v>
      </c>
      <c r="AC102" s="225">
        <f t="shared" si="25"/>
        <v>2011</v>
      </c>
      <c r="AD102" s="226">
        <f t="shared" si="26"/>
        <v>7075976.2658515964</v>
      </c>
      <c r="AE102" s="218">
        <f t="shared" si="27"/>
        <v>964904.49079794495</v>
      </c>
      <c r="AP102" s="151" t="s">
        <v>481</v>
      </c>
      <c r="AQ102" s="151" t="s">
        <v>25</v>
      </c>
      <c r="AR102" s="151">
        <v>2011</v>
      </c>
      <c r="AV102" s="151">
        <v>8040880.7566495417</v>
      </c>
    </row>
    <row r="103" spans="1:48" s="151" customFormat="1" ht="18" customHeight="1" x14ac:dyDescent="0.15">
      <c r="A103" s="222" t="s">
        <v>730</v>
      </c>
      <c r="B103" s="107" t="s">
        <v>575</v>
      </c>
      <c r="C103" s="107" t="s">
        <v>888</v>
      </c>
      <c r="D103" s="107" t="s">
        <v>172</v>
      </c>
      <c r="E103" s="106" t="s">
        <v>480</v>
      </c>
      <c r="F103" s="98" t="s">
        <v>312</v>
      </c>
      <c r="G103" s="98" t="s">
        <v>313</v>
      </c>
      <c r="H103" s="98" t="s">
        <v>481</v>
      </c>
      <c r="I103" s="107" t="s">
        <v>411</v>
      </c>
      <c r="J103" s="227">
        <v>2011</v>
      </c>
      <c r="K103" s="98" t="s">
        <v>172</v>
      </c>
      <c r="L103" s="106" t="s">
        <v>481</v>
      </c>
      <c r="M103" s="106" t="s">
        <v>298</v>
      </c>
      <c r="N103" s="106"/>
      <c r="O103" s="106"/>
      <c r="P103" s="215">
        <v>46489796.076779686</v>
      </c>
      <c r="Q103" s="238" t="s">
        <v>617</v>
      </c>
      <c r="R103" s="223" t="str">
        <f t="shared" si="16"/>
        <v>3.11.01</v>
      </c>
      <c r="S103" s="223" t="str">
        <f t="shared" si="14"/>
        <v>BANGUNAN GEDUNG TEMPAT KERJA</v>
      </c>
      <c r="T103" s="223">
        <f t="shared" si="15"/>
        <v>50</v>
      </c>
      <c r="U103" s="155">
        <f t="shared" si="17"/>
        <v>929795.72153559374</v>
      </c>
      <c r="V103" s="224">
        <f t="shared" si="18"/>
        <v>2</v>
      </c>
      <c r="W103" s="155">
        <f t="shared" si="19"/>
        <v>1859591.4430711875</v>
      </c>
      <c r="X103" s="155">
        <f t="shared" si="20"/>
        <v>3</v>
      </c>
      <c r="Y103" s="155">
        <f t="shared" si="21"/>
        <v>929795.72153559374</v>
      </c>
      <c r="Z103" s="224">
        <f t="shared" si="22"/>
        <v>929795.72153559374</v>
      </c>
      <c r="AA103" s="224">
        <f t="shared" si="23"/>
        <v>929795.72153559374</v>
      </c>
      <c r="AB103" s="224">
        <f t="shared" si="24"/>
        <v>929795.72153559374</v>
      </c>
      <c r="AC103" s="225">
        <f t="shared" si="25"/>
        <v>2011</v>
      </c>
      <c r="AD103" s="226">
        <f t="shared" si="26"/>
        <v>40911021.747566126</v>
      </c>
      <c r="AE103" s="218">
        <f t="shared" si="27"/>
        <v>5578774.3292135615</v>
      </c>
      <c r="AP103" s="151" t="s">
        <v>481</v>
      </c>
      <c r="AQ103" s="151" t="s">
        <v>25</v>
      </c>
      <c r="AR103" s="151">
        <v>2011</v>
      </c>
      <c r="AV103" s="151">
        <v>46489796.076779686</v>
      </c>
    </row>
    <row r="104" spans="1:48" s="333" customFormat="1" ht="18" customHeight="1" x14ac:dyDescent="0.15">
      <c r="A104" s="320" t="s">
        <v>730</v>
      </c>
      <c r="B104" s="321" t="s">
        <v>576</v>
      </c>
      <c r="C104" s="321" t="s">
        <v>888</v>
      </c>
      <c r="D104" s="321" t="s">
        <v>172</v>
      </c>
      <c r="E104" s="322" t="s">
        <v>480</v>
      </c>
      <c r="F104" s="323" t="s">
        <v>312</v>
      </c>
      <c r="G104" s="323" t="s">
        <v>313</v>
      </c>
      <c r="H104" s="323" t="s">
        <v>481</v>
      </c>
      <c r="I104" s="321" t="s">
        <v>577</v>
      </c>
      <c r="J104" s="324">
        <v>2011</v>
      </c>
      <c r="K104" s="323" t="s">
        <v>172</v>
      </c>
      <c r="L104" s="322" t="s">
        <v>481</v>
      </c>
      <c r="M104" s="322" t="s">
        <v>298</v>
      </c>
      <c r="N104" s="322"/>
      <c r="O104" s="322"/>
      <c r="P104" s="325">
        <v>277733133.7134552</v>
      </c>
      <c r="Q104" s="326" t="s">
        <v>617</v>
      </c>
      <c r="R104" s="327" t="str">
        <f t="shared" si="16"/>
        <v>3.11.01</v>
      </c>
      <c r="S104" s="327" t="str">
        <f t="shared" si="14"/>
        <v>BANGUNAN GEDUNG TEMPAT KERJA</v>
      </c>
      <c r="T104" s="327">
        <f t="shared" si="15"/>
        <v>50</v>
      </c>
      <c r="U104" s="328">
        <f t="shared" si="17"/>
        <v>5554662.4742691042</v>
      </c>
      <c r="V104" s="329">
        <f t="shared" si="18"/>
        <v>2</v>
      </c>
      <c r="W104" s="328">
        <f t="shared" si="19"/>
        <v>11109324.948538208</v>
      </c>
      <c r="X104" s="328">
        <f t="shared" si="20"/>
        <v>3</v>
      </c>
      <c r="Y104" s="328">
        <f t="shared" si="21"/>
        <v>5554662.4742691042</v>
      </c>
      <c r="Z104" s="329">
        <f t="shared" si="22"/>
        <v>5554662.4742691042</v>
      </c>
      <c r="AA104" s="329">
        <f t="shared" si="23"/>
        <v>5554662.4742691042</v>
      </c>
      <c r="AB104" s="329">
        <f t="shared" si="24"/>
        <v>5554662.4742691042</v>
      </c>
      <c r="AC104" s="330">
        <f t="shared" si="25"/>
        <v>2011</v>
      </c>
      <c r="AD104" s="331">
        <f t="shared" si="26"/>
        <v>244405158.86784059</v>
      </c>
      <c r="AE104" s="332">
        <f t="shared" si="27"/>
        <v>33327974.845614623</v>
      </c>
      <c r="AP104" s="333" t="s">
        <v>481</v>
      </c>
      <c r="AQ104" s="333" t="s">
        <v>25</v>
      </c>
      <c r="AR104" s="333">
        <v>2011</v>
      </c>
      <c r="AV104" s="333">
        <v>277733133.7134552</v>
      </c>
    </row>
    <row r="105" spans="1:48" s="151" customFormat="1" ht="18" customHeight="1" x14ac:dyDescent="0.15">
      <c r="A105" s="222" t="s">
        <v>730</v>
      </c>
      <c r="B105" s="107" t="s">
        <v>559</v>
      </c>
      <c r="C105" s="107" t="s">
        <v>888</v>
      </c>
      <c r="D105" s="107" t="s">
        <v>172</v>
      </c>
      <c r="E105" s="106" t="s">
        <v>495</v>
      </c>
      <c r="F105" s="98" t="s">
        <v>312</v>
      </c>
      <c r="G105" s="98" t="s">
        <v>172</v>
      </c>
      <c r="H105" s="98" t="s">
        <v>172</v>
      </c>
      <c r="I105" s="107" t="s">
        <v>495</v>
      </c>
      <c r="J105" s="227">
        <v>2011</v>
      </c>
      <c r="K105" s="98" t="s">
        <v>172</v>
      </c>
      <c r="L105" s="106" t="s">
        <v>481</v>
      </c>
      <c r="M105" s="106" t="s">
        <v>298</v>
      </c>
      <c r="N105" s="106"/>
      <c r="O105" s="106"/>
      <c r="P105" s="215">
        <v>14349384.804418327</v>
      </c>
      <c r="Q105" s="238" t="s">
        <v>617</v>
      </c>
      <c r="R105" s="223" t="str">
        <f t="shared" si="16"/>
        <v>3.11.01</v>
      </c>
      <c r="S105" s="223" t="str">
        <f t="shared" si="14"/>
        <v>BANGUNAN GEDUNG TEMPAT KERJA</v>
      </c>
      <c r="T105" s="223">
        <f t="shared" si="15"/>
        <v>50</v>
      </c>
      <c r="U105" s="155">
        <f t="shared" si="17"/>
        <v>286987.49608836655</v>
      </c>
      <c r="V105" s="224">
        <f t="shared" si="18"/>
        <v>2</v>
      </c>
      <c r="W105" s="155">
        <f t="shared" si="19"/>
        <v>573974.9921767331</v>
      </c>
      <c r="X105" s="155">
        <f t="shared" si="20"/>
        <v>3</v>
      </c>
      <c r="Y105" s="155">
        <f t="shared" si="21"/>
        <v>286987.49608836655</v>
      </c>
      <c r="Z105" s="224">
        <f t="shared" si="22"/>
        <v>286987.49608836655</v>
      </c>
      <c r="AA105" s="224">
        <f t="shared" si="23"/>
        <v>286987.49608836655</v>
      </c>
      <c r="AB105" s="224">
        <f t="shared" si="24"/>
        <v>286987.49608836655</v>
      </c>
      <c r="AC105" s="225">
        <f t="shared" si="25"/>
        <v>2011</v>
      </c>
      <c r="AD105" s="226">
        <f t="shared" si="26"/>
        <v>12627459.827888127</v>
      </c>
      <c r="AE105" s="218">
        <f t="shared" si="27"/>
        <v>1721924.9765301992</v>
      </c>
      <c r="AP105" s="151" t="s">
        <v>481</v>
      </c>
      <c r="AQ105" s="151" t="s">
        <v>25</v>
      </c>
      <c r="AR105" s="151">
        <v>2011</v>
      </c>
      <c r="AV105" s="151">
        <v>14349384.804418327</v>
      </c>
    </row>
    <row r="106" spans="1:48" s="151" customFormat="1" ht="18" customHeight="1" x14ac:dyDescent="0.15">
      <c r="A106" s="222" t="s">
        <v>730</v>
      </c>
      <c r="B106" s="107" t="s">
        <v>560</v>
      </c>
      <c r="C106" s="107" t="s">
        <v>888</v>
      </c>
      <c r="D106" s="107" t="s">
        <v>172</v>
      </c>
      <c r="E106" s="106" t="s">
        <v>495</v>
      </c>
      <c r="F106" s="98" t="s">
        <v>312</v>
      </c>
      <c r="G106" s="98" t="s">
        <v>172</v>
      </c>
      <c r="H106" s="98" t="s">
        <v>172</v>
      </c>
      <c r="I106" s="107" t="s">
        <v>495</v>
      </c>
      <c r="J106" s="227">
        <v>2011</v>
      </c>
      <c r="K106" s="98" t="s">
        <v>172</v>
      </c>
      <c r="L106" s="106" t="s">
        <v>481</v>
      </c>
      <c r="M106" s="106" t="s">
        <v>298</v>
      </c>
      <c r="N106" s="106"/>
      <c r="O106" s="106"/>
      <c r="P106" s="215">
        <v>11053447.678473501</v>
      </c>
      <c r="Q106" s="238" t="s">
        <v>617</v>
      </c>
      <c r="R106" s="223" t="str">
        <f t="shared" si="16"/>
        <v>3.11.01</v>
      </c>
      <c r="S106" s="223" t="str">
        <f t="shared" si="14"/>
        <v>BANGUNAN GEDUNG TEMPAT KERJA</v>
      </c>
      <c r="T106" s="223">
        <f t="shared" si="15"/>
        <v>50</v>
      </c>
      <c r="U106" s="155">
        <f t="shared" si="17"/>
        <v>221068.75356947002</v>
      </c>
      <c r="V106" s="224">
        <f t="shared" si="18"/>
        <v>2</v>
      </c>
      <c r="W106" s="155">
        <f t="shared" si="19"/>
        <v>442137.50713894004</v>
      </c>
      <c r="X106" s="155">
        <f t="shared" si="20"/>
        <v>3</v>
      </c>
      <c r="Y106" s="155">
        <f t="shared" si="21"/>
        <v>221068.75356947002</v>
      </c>
      <c r="Z106" s="224">
        <f t="shared" si="22"/>
        <v>221068.75356947002</v>
      </c>
      <c r="AA106" s="224">
        <f t="shared" si="23"/>
        <v>221068.75356947002</v>
      </c>
      <c r="AB106" s="224">
        <f t="shared" si="24"/>
        <v>221068.75356947002</v>
      </c>
      <c r="AC106" s="225">
        <f t="shared" si="25"/>
        <v>2011</v>
      </c>
      <c r="AD106" s="226">
        <f t="shared" si="26"/>
        <v>9727035.1570566799</v>
      </c>
      <c r="AE106" s="218">
        <f t="shared" si="27"/>
        <v>1326412.5214168201</v>
      </c>
      <c r="AP106" s="151" t="s">
        <v>481</v>
      </c>
      <c r="AQ106" s="151" t="s">
        <v>25</v>
      </c>
      <c r="AR106" s="151">
        <v>2011</v>
      </c>
      <c r="AV106" s="151">
        <v>11053447.678473501</v>
      </c>
    </row>
    <row r="107" spans="1:48" s="333" customFormat="1" ht="28.5" customHeight="1" x14ac:dyDescent="0.15">
      <c r="A107" s="320" t="s">
        <v>730</v>
      </c>
      <c r="B107" s="321" t="s">
        <v>578</v>
      </c>
      <c r="C107" s="321" t="s">
        <v>888</v>
      </c>
      <c r="D107" s="321" t="s">
        <v>172</v>
      </c>
      <c r="E107" s="322" t="s">
        <v>480</v>
      </c>
      <c r="F107" s="323" t="s">
        <v>312</v>
      </c>
      <c r="G107" s="323" t="s">
        <v>313</v>
      </c>
      <c r="H107" s="323" t="s">
        <v>481</v>
      </c>
      <c r="I107" s="321" t="s">
        <v>579</v>
      </c>
      <c r="J107" s="324">
        <v>2011</v>
      </c>
      <c r="K107" s="323" t="s">
        <v>172</v>
      </c>
      <c r="L107" s="322" t="s">
        <v>481</v>
      </c>
      <c r="M107" s="322" t="s">
        <v>298</v>
      </c>
      <c r="N107" s="322"/>
      <c r="O107" s="322"/>
      <c r="P107" s="325">
        <v>168816291.81668621</v>
      </c>
      <c r="Q107" s="326" t="s">
        <v>617</v>
      </c>
      <c r="R107" s="327" t="str">
        <f t="shared" si="16"/>
        <v>3.11.01</v>
      </c>
      <c r="S107" s="327" t="str">
        <f t="shared" si="14"/>
        <v>BANGUNAN GEDUNG TEMPAT KERJA</v>
      </c>
      <c r="T107" s="327">
        <f t="shared" si="15"/>
        <v>50</v>
      </c>
      <c r="U107" s="328">
        <f t="shared" si="17"/>
        <v>3376325.6363337245</v>
      </c>
      <c r="V107" s="329">
        <f t="shared" si="18"/>
        <v>2</v>
      </c>
      <c r="W107" s="328">
        <f t="shared" si="19"/>
        <v>6752651.272667449</v>
      </c>
      <c r="X107" s="328">
        <f t="shared" si="20"/>
        <v>3</v>
      </c>
      <c r="Y107" s="328">
        <f t="shared" si="21"/>
        <v>3376325.6363337245</v>
      </c>
      <c r="Z107" s="329">
        <f t="shared" si="22"/>
        <v>3376325.6363337245</v>
      </c>
      <c r="AA107" s="329">
        <f t="shared" si="23"/>
        <v>3376325.6363337245</v>
      </c>
      <c r="AB107" s="329">
        <f t="shared" si="24"/>
        <v>3376325.6363337245</v>
      </c>
      <c r="AC107" s="330">
        <f t="shared" si="25"/>
        <v>2011</v>
      </c>
      <c r="AD107" s="331">
        <f t="shared" si="26"/>
        <v>148558337.99868387</v>
      </c>
      <c r="AE107" s="332">
        <f t="shared" si="27"/>
        <v>20257953.818002351</v>
      </c>
      <c r="AP107" s="333" t="s">
        <v>481</v>
      </c>
      <c r="AQ107" s="333" t="s">
        <v>25</v>
      </c>
      <c r="AR107" s="333">
        <v>2011</v>
      </c>
      <c r="AV107" s="333">
        <v>168816291.81668621</v>
      </c>
    </row>
    <row r="108" spans="1:48" s="151" customFormat="1" ht="18" customHeight="1" x14ac:dyDescent="0.15">
      <c r="A108" s="222" t="s">
        <v>730</v>
      </c>
      <c r="B108" s="107" t="s">
        <v>559</v>
      </c>
      <c r="C108" s="107" t="s">
        <v>888</v>
      </c>
      <c r="D108" s="107" t="s">
        <v>172</v>
      </c>
      <c r="E108" s="106" t="s">
        <v>495</v>
      </c>
      <c r="F108" s="98" t="s">
        <v>312</v>
      </c>
      <c r="G108" s="98" t="s">
        <v>172</v>
      </c>
      <c r="H108" s="98" t="s">
        <v>172</v>
      </c>
      <c r="I108" s="107" t="s">
        <v>495</v>
      </c>
      <c r="J108" s="227">
        <v>2011</v>
      </c>
      <c r="K108" s="98" t="s">
        <v>172</v>
      </c>
      <c r="L108" s="106" t="s">
        <v>481</v>
      </c>
      <c r="M108" s="106" t="s">
        <v>298</v>
      </c>
      <c r="N108" s="106"/>
      <c r="O108" s="106"/>
      <c r="P108" s="215">
        <v>11103690.622466562</v>
      </c>
      <c r="Q108" s="238" t="s">
        <v>617</v>
      </c>
      <c r="R108" s="223" t="str">
        <f t="shared" si="16"/>
        <v>3.11.01</v>
      </c>
      <c r="S108" s="223" t="str">
        <f t="shared" si="14"/>
        <v>BANGUNAN GEDUNG TEMPAT KERJA</v>
      </c>
      <c r="T108" s="223">
        <f t="shared" si="15"/>
        <v>50</v>
      </c>
      <c r="U108" s="155">
        <f t="shared" si="17"/>
        <v>222073.61244933124</v>
      </c>
      <c r="V108" s="224">
        <f t="shared" si="18"/>
        <v>2</v>
      </c>
      <c r="W108" s="155">
        <f t="shared" si="19"/>
        <v>444147.22489866248</v>
      </c>
      <c r="X108" s="155">
        <f t="shared" si="20"/>
        <v>3</v>
      </c>
      <c r="Y108" s="155">
        <f t="shared" si="21"/>
        <v>222073.61244933124</v>
      </c>
      <c r="Z108" s="224">
        <f t="shared" si="22"/>
        <v>222073.61244933124</v>
      </c>
      <c r="AA108" s="224">
        <f t="shared" si="23"/>
        <v>222073.61244933124</v>
      </c>
      <c r="AB108" s="224">
        <f t="shared" si="24"/>
        <v>222073.61244933124</v>
      </c>
      <c r="AC108" s="225">
        <f t="shared" si="25"/>
        <v>2011</v>
      </c>
      <c r="AD108" s="226">
        <f t="shared" si="26"/>
        <v>9771248.9477705751</v>
      </c>
      <c r="AE108" s="218">
        <f t="shared" si="27"/>
        <v>1332441.6746959875</v>
      </c>
      <c r="AP108" s="151" t="s">
        <v>481</v>
      </c>
      <c r="AQ108" s="151" t="s">
        <v>25</v>
      </c>
      <c r="AR108" s="151">
        <v>2011</v>
      </c>
      <c r="AV108" s="151">
        <v>11103690.622466562</v>
      </c>
    </row>
    <row r="109" spans="1:48" s="151" customFormat="1" ht="18" customHeight="1" x14ac:dyDescent="0.15">
      <c r="A109" s="222" t="s">
        <v>730</v>
      </c>
      <c r="B109" s="107" t="s">
        <v>560</v>
      </c>
      <c r="C109" s="107" t="s">
        <v>888</v>
      </c>
      <c r="D109" s="107" t="s">
        <v>172</v>
      </c>
      <c r="E109" s="106" t="s">
        <v>495</v>
      </c>
      <c r="F109" s="98" t="s">
        <v>312</v>
      </c>
      <c r="G109" s="98" t="s">
        <v>172</v>
      </c>
      <c r="H109" s="98" t="s">
        <v>172</v>
      </c>
      <c r="I109" s="107" t="s">
        <v>495</v>
      </c>
      <c r="J109" s="227">
        <v>2011</v>
      </c>
      <c r="K109" s="98" t="s">
        <v>172</v>
      </c>
      <c r="L109" s="106" t="s">
        <v>481</v>
      </c>
      <c r="M109" s="106" t="s">
        <v>298</v>
      </c>
      <c r="N109" s="106"/>
      <c r="O109" s="106"/>
      <c r="P109" s="215">
        <v>8018773.861292595</v>
      </c>
      <c r="Q109" s="238" t="s">
        <v>617</v>
      </c>
      <c r="R109" s="223" t="str">
        <f t="shared" si="16"/>
        <v>3.11.01</v>
      </c>
      <c r="S109" s="223" t="str">
        <f t="shared" si="14"/>
        <v>BANGUNAN GEDUNG TEMPAT KERJA</v>
      </c>
      <c r="T109" s="223">
        <f t="shared" si="15"/>
        <v>50</v>
      </c>
      <c r="U109" s="155">
        <f t="shared" si="17"/>
        <v>160375.2772258519</v>
      </c>
      <c r="V109" s="224">
        <f t="shared" si="18"/>
        <v>2</v>
      </c>
      <c r="W109" s="155">
        <f t="shared" si="19"/>
        <v>320750.55445170379</v>
      </c>
      <c r="X109" s="155">
        <f t="shared" si="20"/>
        <v>3</v>
      </c>
      <c r="Y109" s="155">
        <f t="shared" si="21"/>
        <v>160375.2772258519</v>
      </c>
      <c r="Z109" s="224">
        <f t="shared" si="22"/>
        <v>160375.2772258519</v>
      </c>
      <c r="AA109" s="224">
        <f t="shared" si="23"/>
        <v>160375.2772258519</v>
      </c>
      <c r="AB109" s="224">
        <f t="shared" si="24"/>
        <v>160375.2772258519</v>
      </c>
      <c r="AC109" s="225">
        <f t="shared" si="25"/>
        <v>2011</v>
      </c>
      <c r="AD109" s="226">
        <f t="shared" si="26"/>
        <v>7056522.1979374839</v>
      </c>
      <c r="AE109" s="218">
        <f t="shared" si="27"/>
        <v>962251.66335511138</v>
      </c>
      <c r="AP109" s="151" t="s">
        <v>481</v>
      </c>
      <c r="AQ109" s="151" t="s">
        <v>25</v>
      </c>
      <c r="AR109" s="151">
        <v>2011</v>
      </c>
      <c r="AV109" s="151">
        <v>8018773.861292595</v>
      </c>
    </row>
    <row r="110" spans="1:48" s="333" customFormat="1" ht="26.25" customHeight="1" x14ac:dyDescent="0.15">
      <c r="A110" s="320" t="s">
        <v>730</v>
      </c>
      <c r="B110" s="321" t="s">
        <v>580</v>
      </c>
      <c r="C110" s="321" t="s">
        <v>888</v>
      </c>
      <c r="D110" s="321" t="s">
        <v>172</v>
      </c>
      <c r="E110" s="322" t="s">
        <v>480</v>
      </c>
      <c r="F110" s="323" t="s">
        <v>312</v>
      </c>
      <c r="G110" s="323" t="s">
        <v>313</v>
      </c>
      <c r="H110" s="323" t="s">
        <v>481</v>
      </c>
      <c r="I110" s="321" t="s">
        <v>581</v>
      </c>
      <c r="J110" s="324">
        <v>2011</v>
      </c>
      <c r="K110" s="323" t="s">
        <v>172</v>
      </c>
      <c r="L110" s="322" t="s">
        <v>481</v>
      </c>
      <c r="M110" s="322" t="s">
        <v>298</v>
      </c>
      <c r="N110" s="322"/>
      <c r="O110" s="322"/>
      <c r="P110" s="325">
        <v>89420000</v>
      </c>
      <c r="Q110" s="326" t="s">
        <v>617</v>
      </c>
      <c r="R110" s="327" t="str">
        <f t="shared" si="16"/>
        <v>3.11.01</v>
      </c>
      <c r="S110" s="327" t="str">
        <f t="shared" si="14"/>
        <v>BANGUNAN GEDUNG TEMPAT KERJA</v>
      </c>
      <c r="T110" s="327">
        <f t="shared" si="15"/>
        <v>50</v>
      </c>
      <c r="U110" s="328">
        <f t="shared" si="17"/>
        <v>1788399.8</v>
      </c>
      <c r="V110" s="329">
        <f t="shared" si="18"/>
        <v>2</v>
      </c>
      <c r="W110" s="328">
        <f t="shared" si="19"/>
        <v>3576799.6</v>
      </c>
      <c r="X110" s="328">
        <f t="shared" si="20"/>
        <v>3</v>
      </c>
      <c r="Y110" s="328">
        <f t="shared" si="21"/>
        <v>1788399.8</v>
      </c>
      <c r="Z110" s="329">
        <f t="shared" si="22"/>
        <v>1788399.8</v>
      </c>
      <c r="AA110" s="329">
        <f t="shared" si="23"/>
        <v>1788399.8</v>
      </c>
      <c r="AB110" s="329">
        <f t="shared" si="24"/>
        <v>1788399.8</v>
      </c>
      <c r="AC110" s="330">
        <f t="shared" si="25"/>
        <v>2011</v>
      </c>
      <c r="AD110" s="331">
        <f t="shared" si="26"/>
        <v>78689601.200000003</v>
      </c>
      <c r="AE110" s="332">
        <f t="shared" si="27"/>
        <v>10730398.800000001</v>
      </c>
      <c r="AP110" s="333" t="s">
        <v>481</v>
      </c>
      <c r="AQ110" s="333" t="s">
        <v>25</v>
      </c>
      <c r="AR110" s="333">
        <v>2011</v>
      </c>
      <c r="AV110" s="333">
        <v>89420000</v>
      </c>
    </row>
    <row r="111" spans="1:48" s="151" customFormat="1" ht="18" customHeight="1" x14ac:dyDescent="0.15">
      <c r="A111" s="222" t="s">
        <v>730</v>
      </c>
      <c r="B111" s="107" t="s">
        <v>559</v>
      </c>
      <c r="C111" s="107" t="s">
        <v>888</v>
      </c>
      <c r="D111" s="107" t="s">
        <v>172</v>
      </c>
      <c r="E111" s="106" t="s">
        <v>495</v>
      </c>
      <c r="F111" s="98" t="s">
        <v>312</v>
      </c>
      <c r="G111" s="98" t="s">
        <v>313</v>
      </c>
      <c r="H111" s="98" t="s">
        <v>481</v>
      </c>
      <c r="I111" s="107" t="s">
        <v>495</v>
      </c>
      <c r="J111" s="227">
        <v>2011</v>
      </c>
      <c r="K111" s="98" t="s">
        <v>172</v>
      </c>
      <c r="L111" s="106" t="s">
        <v>481</v>
      </c>
      <c r="M111" s="106" t="s">
        <v>298</v>
      </c>
      <c r="N111" s="106"/>
      <c r="O111" s="106"/>
      <c r="P111" s="215">
        <v>6200000</v>
      </c>
      <c r="Q111" s="238" t="s">
        <v>617</v>
      </c>
      <c r="R111" s="223" t="str">
        <f t="shared" si="16"/>
        <v>3.11.01</v>
      </c>
      <c r="S111" s="223" t="str">
        <f t="shared" si="14"/>
        <v>BANGUNAN GEDUNG TEMPAT KERJA</v>
      </c>
      <c r="T111" s="223">
        <f t="shared" si="15"/>
        <v>50</v>
      </c>
      <c r="U111" s="155">
        <f t="shared" si="17"/>
        <v>123999.8</v>
      </c>
      <c r="V111" s="224">
        <f t="shared" ref="V111:V128" si="28">2013-AC111</f>
        <v>2</v>
      </c>
      <c r="W111" s="155">
        <f t="shared" si="19"/>
        <v>247999.6</v>
      </c>
      <c r="X111" s="155">
        <f t="shared" ref="X111:X128" si="29">2014-AC111</f>
        <v>3</v>
      </c>
      <c r="Y111" s="155">
        <f t="shared" si="21"/>
        <v>123999.8</v>
      </c>
      <c r="Z111" s="224">
        <f t="shared" si="22"/>
        <v>123999.8</v>
      </c>
      <c r="AA111" s="224">
        <f t="shared" si="23"/>
        <v>123999.8</v>
      </c>
      <c r="AB111" s="224">
        <f t="shared" si="24"/>
        <v>123999.8</v>
      </c>
      <c r="AC111" s="225">
        <f t="shared" ref="AC111:AC134" si="30">J111</f>
        <v>2011</v>
      </c>
      <c r="AD111" s="226">
        <f t="shared" si="26"/>
        <v>5456001.2000000002</v>
      </c>
      <c r="AE111" s="218">
        <f t="shared" si="27"/>
        <v>743998.8</v>
      </c>
      <c r="AP111" s="151" t="s">
        <v>481</v>
      </c>
      <c r="AQ111" s="151" t="s">
        <v>25</v>
      </c>
      <c r="AR111" s="151">
        <v>2011</v>
      </c>
      <c r="AV111" s="151">
        <v>6200000</v>
      </c>
    </row>
    <row r="112" spans="1:48" s="151" customFormat="1" ht="18" customHeight="1" x14ac:dyDescent="0.15">
      <c r="A112" s="222" t="s">
        <v>730</v>
      </c>
      <c r="B112" s="107" t="s">
        <v>582</v>
      </c>
      <c r="C112" s="107" t="s">
        <v>888</v>
      </c>
      <c r="D112" s="107"/>
      <c r="E112" s="106" t="s">
        <v>480</v>
      </c>
      <c r="F112" s="98" t="s">
        <v>312</v>
      </c>
      <c r="G112" s="98" t="s">
        <v>313</v>
      </c>
      <c r="H112" s="98" t="s">
        <v>481</v>
      </c>
      <c r="I112" s="107" t="s">
        <v>516</v>
      </c>
      <c r="J112" s="227">
        <v>2012</v>
      </c>
      <c r="K112" s="98"/>
      <c r="L112" s="106" t="s">
        <v>481</v>
      </c>
      <c r="M112" s="106" t="s">
        <v>298</v>
      </c>
      <c r="N112" s="106"/>
      <c r="O112" s="106"/>
      <c r="P112" s="215">
        <v>57708400.200000003</v>
      </c>
      <c r="Q112" s="238" t="s">
        <v>617</v>
      </c>
      <c r="R112" s="223" t="str">
        <f t="shared" si="16"/>
        <v>3.11.01</v>
      </c>
      <c r="S112" s="223" t="str">
        <f t="shared" si="14"/>
        <v>BANGUNAN GEDUNG TEMPAT KERJA</v>
      </c>
      <c r="T112" s="223">
        <f t="shared" si="15"/>
        <v>50</v>
      </c>
      <c r="U112" s="155">
        <f t="shared" si="17"/>
        <v>1154167.804</v>
      </c>
      <c r="V112" s="224">
        <f t="shared" si="28"/>
        <v>1</v>
      </c>
      <c r="W112" s="155">
        <f t="shared" si="19"/>
        <v>1154167.804</v>
      </c>
      <c r="X112" s="155">
        <f t="shared" si="29"/>
        <v>2</v>
      </c>
      <c r="Y112" s="155">
        <f t="shared" si="21"/>
        <v>1154167.804</v>
      </c>
      <c r="Z112" s="224">
        <f t="shared" si="22"/>
        <v>1154167.804</v>
      </c>
      <c r="AA112" s="224">
        <f t="shared" si="23"/>
        <v>1154167.804</v>
      </c>
      <c r="AB112" s="224">
        <f t="shared" si="24"/>
        <v>1154167.804</v>
      </c>
      <c r="AC112" s="225">
        <f t="shared" si="30"/>
        <v>2012</v>
      </c>
      <c r="AD112" s="226">
        <f t="shared" si="26"/>
        <v>51937561.180000007</v>
      </c>
      <c r="AE112" s="218">
        <f t="shared" si="27"/>
        <v>5770839.0199999996</v>
      </c>
      <c r="AP112" s="151" t="s">
        <v>481</v>
      </c>
      <c r="AQ112" s="151" t="s">
        <v>25</v>
      </c>
      <c r="AR112" s="151">
        <v>2012</v>
      </c>
      <c r="AV112" s="151">
        <v>57708400.200000003</v>
      </c>
    </row>
    <row r="113" spans="1:48" s="151" customFormat="1" ht="18" customHeight="1" x14ac:dyDescent="0.15">
      <c r="A113" s="222" t="s">
        <v>730</v>
      </c>
      <c r="B113" s="107" t="s">
        <v>583</v>
      </c>
      <c r="C113" s="107" t="s">
        <v>888</v>
      </c>
      <c r="D113" s="107"/>
      <c r="E113" s="106" t="s">
        <v>480</v>
      </c>
      <c r="F113" s="98" t="s">
        <v>312</v>
      </c>
      <c r="G113" s="98" t="s">
        <v>313</v>
      </c>
      <c r="H113" s="98" t="s">
        <v>481</v>
      </c>
      <c r="I113" s="107" t="s">
        <v>584</v>
      </c>
      <c r="J113" s="227">
        <v>2012</v>
      </c>
      <c r="K113" s="98"/>
      <c r="L113" s="106" t="s">
        <v>481</v>
      </c>
      <c r="M113" s="106" t="s">
        <v>298</v>
      </c>
      <c r="N113" s="106"/>
      <c r="O113" s="106"/>
      <c r="P113" s="215">
        <v>69507400.200000003</v>
      </c>
      <c r="Q113" s="238" t="s">
        <v>617</v>
      </c>
      <c r="R113" s="223" t="str">
        <f t="shared" si="16"/>
        <v>3.11.01</v>
      </c>
      <c r="S113" s="223" t="str">
        <f t="shared" si="14"/>
        <v>BANGUNAN GEDUNG TEMPAT KERJA</v>
      </c>
      <c r="T113" s="223">
        <f t="shared" si="15"/>
        <v>50</v>
      </c>
      <c r="U113" s="155">
        <f t="shared" si="17"/>
        <v>1390147.804</v>
      </c>
      <c r="V113" s="224">
        <f t="shared" si="28"/>
        <v>1</v>
      </c>
      <c r="W113" s="155">
        <f t="shared" si="19"/>
        <v>1390147.804</v>
      </c>
      <c r="X113" s="155">
        <f t="shared" si="29"/>
        <v>2</v>
      </c>
      <c r="Y113" s="155">
        <f t="shared" si="21"/>
        <v>1390147.804</v>
      </c>
      <c r="Z113" s="224">
        <f t="shared" si="22"/>
        <v>1390147.804</v>
      </c>
      <c r="AA113" s="224">
        <f t="shared" si="23"/>
        <v>1390147.804</v>
      </c>
      <c r="AB113" s="224">
        <f t="shared" si="24"/>
        <v>1390147.804</v>
      </c>
      <c r="AC113" s="225">
        <f t="shared" si="30"/>
        <v>2012</v>
      </c>
      <c r="AD113" s="226">
        <f t="shared" si="26"/>
        <v>62556661.180000007</v>
      </c>
      <c r="AE113" s="218">
        <f t="shared" si="27"/>
        <v>6950739.0199999996</v>
      </c>
      <c r="AP113" s="151" t="s">
        <v>481</v>
      </c>
      <c r="AQ113" s="151" t="s">
        <v>25</v>
      </c>
      <c r="AR113" s="151">
        <v>2012</v>
      </c>
      <c r="AV113" s="151">
        <v>69507400.200000003</v>
      </c>
    </row>
    <row r="114" spans="1:48" s="151" customFormat="1" ht="18" customHeight="1" x14ac:dyDescent="0.15">
      <c r="A114" s="222" t="s">
        <v>730</v>
      </c>
      <c r="B114" s="107" t="s">
        <v>585</v>
      </c>
      <c r="C114" s="107" t="s">
        <v>888</v>
      </c>
      <c r="D114" s="107"/>
      <c r="E114" s="106" t="s">
        <v>480</v>
      </c>
      <c r="F114" s="98" t="s">
        <v>312</v>
      </c>
      <c r="G114" s="98" t="s">
        <v>313</v>
      </c>
      <c r="H114" s="98" t="s">
        <v>481</v>
      </c>
      <c r="I114" s="107" t="s">
        <v>586</v>
      </c>
      <c r="J114" s="227">
        <v>2012</v>
      </c>
      <c r="K114" s="98"/>
      <c r="L114" s="106" t="s">
        <v>481</v>
      </c>
      <c r="M114" s="106" t="s">
        <v>298</v>
      </c>
      <c r="N114" s="106"/>
      <c r="O114" s="106"/>
      <c r="P114" s="215">
        <v>105414400.2</v>
      </c>
      <c r="Q114" s="238" t="s">
        <v>617</v>
      </c>
      <c r="R114" s="223" t="str">
        <f t="shared" si="16"/>
        <v>3.11.01</v>
      </c>
      <c r="S114" s="223" t="str">
        <f t="shared" si="14"/>
        <v>BANGUNAN GEDUNG TEMPAT KERJA</v>
      </c>
      <c r="T114" s="223">
        <f t="shared" si="15"/>
        <v>50</v>
      </c>
      <c r="U114" s="155">
        <f t="shared" si="17"/>
        <v>2108287.804</v>
      </c>
      <c r="V114" s="224">
        <f t="shared" si="28"/>
        <v>1</v>
      </c>
      <c r="W114" s="155">
        <f t="shared" si="19"/>
        <v>2108287.804</v>
      </c>
      <c r="X114" s="155">
        <f t="shared" si="29"/>
        <v>2</v>
      </c>
      <c r="Y114" s="155">
        <f t="shared" si="21"/>
        <v>2108287.804</v>
      </c>
      <c r="Z114" s="224">
        <f t="shared" si="22"/>
        <v>2108287.804</v>
      </c>
      <c r="AA114" s="224">
        <f t="shared" si="23"/>
        <v>2108287.804</v>
      </c>
      <c r="AB114" s="224">
        <f t="shared" si="24"/>
        <v>2108287.804</v>
      </c>
      <c r="AC114" s="225">
        <f t="shared" si="30"/>
        <v>2012</v>
      </c>
      <c r="AD114" s="226">
        <f t="shared" si="26"/>
        <v>94872961.180000007</v>
      </c>
      <c r="AE114" s="218">
        <f t="shared" si="27"/>
        <v>10541439.02</v>
      </c>
      <c r="AP114" s="151" t="s">
        <v>481</v>
      </c>
      <c r="AQ114" s="151" t="s">
        <v>25</v>
      </c>
      <c r="AR114" s="151">
        <v>2012</v>
      </c>
      <c r="AV114" s="151">
        <v>105414400.2</v>
      </c>
    </row>
    <row r="115" spans="1:48" s="151" customFormat="1" ht="18" customHeight="1" x14ac:dyDescent="0.15">
      <c r="A115" s="222" t="s">
        <v>730</v>
      </c>
      <c r="B115" s="107" t="s">
        <v>587</v>
      </c>
      <c r="C115" s="107" t="s">
        <v>888</v>
      </c>
      <c r="D115" s="107"/>
      <c r="E115" s="106" t="s">
        <v>480</v>
      </c>
      <c r="F115" s="98" t="s">
        <v>312</v>
      </c>
      <c r="G115" s="98" t="s">
        <v>313</v>
      </c>
      <c r="H115" s="98" t="s">
        <v>481</v>
      </c>
      <c r="I115" s="107" t="s">
        <v>512</v>
      </c>
      <c r="J115" s="227">
        <v>2012</v>
      </c>
      <c r="K115" s="98"/>
      <c r="L115" s="106" t="s">
        <v>481</v>
      </c>
      <c r="M115" s="106" t="s">
        <v>298</v>
      </c>
      <c r="N115" s="106"/>
      <c r="O115" s="106"/>
      <c r="P115" s="215">
        <v>102088400.2</v>
      </c>
      <c r="Q115" s="238" t="s">
        <v>617</v>
      </c>
      <c r="R115" s="223" t="str">
        <f t="shared" si="16"/>
        <v>3.11.01</v>
      </c>
      <c r="S115" s="223" t="str">
        <f t="shared" si="14"/>
        <v>BANGUNAN GEDUNG TEMPAT KERJA</v>
      </c>
      <c r="T115" s="223">
        <f t="shared" si="15"/>
        <v>50</v>
      </c>
      <c r="U115" s="155">
        <f t="shared" si="17"/>
        <v>2041767.804</v>
      </c>
      <c r="V115" s="224">
        <f t="shared" si="28"/>
        <v>1</v>
      </c>
      <c r="W115" s="155">
        <f t="shared" si="19"/>
        <v>2041767.804</v>
      </c>
      <c r="X115" s="155">
        <f t="shared" si="29"/>
        <v>2</v>
      </c>
      <c r="Y115" s="155">
        <f t="shared" si="21"/>
        <v>2041767.804</v>
      </c>
      <c r="Z115" s="224">
        <f t="shared" si="22"/>
        <v>2041767.804</v>
      </c>
      <c r="AA115" s="224">
        <f t="shared" si="23"/>
        <v>2041767.804</v>
      </c>
      <c r="AB115" s="224">
        <f t="shared" si="24"/>
        <v>2041767.804</v>
      </c>
      <c r="AC115" s="225">
        <f t="shared" si="30"/>
        <v>2012</v>
      </c>
      <c r="AD115" s="226">
        <f t="shared" si="26"/>
        <v>91879561.180000007</v>
      </c>
      <c r="AE115" s="218">
        <f t="shared" si="27"/>
        <v>10208839.02</v>
      </c>
      <c r="AP115" s="151" t="s">
        <v>481</v>
      </c>
      <c r="AQ115" s="151" t="s">
        <v>25</v>
      </c>
      <c r="AR115" s="151">
        <v>2012</v>
      </c>
      <c r="AV115" s="151">
        <v>102088400.2</v>
      </c>
    </row>
    <row r="116" spans="1:48" s="151" customFormat="1" ht="30.75" customHeight="1" x14ac:dyDescent="0.15">
      <c r="A116" s="222" t="s">
        <v>730</v>
      </c>
      <c r="B116" s="107" t="s">
        <v>588</v>
      </c>
      <c r="C116" s="107" t="s">
        <v>888</v>
      </c>
      <c r="D116" s="107"/>
      <c r="E116" s="106" t="s">
        <v>480</v>
      </c>
      <c r="F116" s="98" t="s">
        <v>312</v>
      </c>
      <c r="G116" s="98" t="s">
        <v>313</v>
      </c>
      <c r="H116" s="98" t="s">
        <v>481</v>
      </c>
      <c r="I116" s="107" t="s">
        <v>589</v>
      </c>
      <c r="J116" s="227">
        <v>2012</v>
      </c>
      <c r="K116" s="98"/>
      <c r="L116" s="106" t="s">
        <v>481</v>
      </c>
      <c r="M116" s="106" t="s">
        <v>298</v>
      </c>
      <c r="N116" s="106"/>
      <c r="O116" s="106"/>
      <c r="P116" s="215">
        <v>433674400.19999999</v>
      </c>
      <c r="Q116" s="238" t="s">
        <v>617</v>
      </c>
      <c r="R116" s="223" t="str">
        <f t="shared" si="16"/>
        <v>3.11.01</v>
      </c>
      <c r="S116" s="223" t="str">
        <f t="shared" si="14"/>
        <v>BANGUNAN GEDUNG TEMPAT KERJA</v>
      </c>
      <c r="T116" s="223">
        <f t="shared" si="15"/>
        <v>50</v>
      </c>
      <c r="U116" s="155">
        <f t="shared" si="17"/>
        <v>8673487.8039999995</v>
      </c>
      <c r="V116" s="224">
        <f t="shared" si="28"/>
        <v>1</v>
      </c>
      <c r="W116" s="155">
        <f t="shared" si="19"/>
        <v>8673487.8039999995</v>
      </c>
      <c r="X116" s="155">
        <f t="shared" si="29"/>
        <v>2</v>
      </c>
      <c r="Y116" s="155">
        <f t="shared" si="21"/>
        <v>8673487.8039999995</v>
      </c>
      <c r="Z116" s="224">
        <f t="shared" si="22"/>
        <v>8673487.8039999995</v>
      </c>
      <c r="AA116" s="224">
        <f t="shared" si="23"/>
        <v>8673487.8039999995</v>
      </c>
      <c r="AB116" s="224">
        <f t="shared" si="24"/>
        <v>8673487.8039999995</v>
      </c>
      <c r="AC116" s="225">
        <f t="shared" si="30"/>
        <v>2012</v>
      </c>
      <c r="AD116" s="226">
        <f t="shared" si="26"/>
        <v>390306961.18000001</v>
      </c>
      <c r="AE116" s="218">
        <f t="shared" si="27"/>
        <v>43367439.019999996</v>
      </c>
      <c r="AP116" s="151" t="s">
        <v>481</v>
      </c>
      <c r="AQ116" s="151" t="s">
        <v>25</v>
      </c>
      <c r="AR116" s="151">
        <v>2012</v>
      </c>
      <c r="AV116" s="151">
        <v>433674400.19999999</v>
      </c>
    </row>
    <row r="117" spans="1:48" s="151" customFormat="1" ht="18" customHeight="1" x14ac:dyDescent="0.15">
      <c r="A117" s="222" t="s">
        <v>730</v>
      </c>
      <c r="B117" s="107" t="s">
        <v>590</v>
      </c>
      <c r="C117" s="107" t="s">
        <v>888</v>
      </c>
      <c r="D117" s="107"/>
      <c r="E117" s="106" t="s">
        <v>480</v>
      </c>
      <c r="F117" s="98" t="s">
        <v>312</v>
      </c>
      <c r="G117" s="98" t="s">
        <v>313</v>
      </c>
      <c r="H117" s="98" t="s">
        <v>481</v>
      </c>
      <c r="I117" s="107" t="s">
        <v>572</v>
      </c>
      <c r="J117" s="227">
        <v>2012</v>
      </c>
      <c r="K117" s="98"/>
      <c r="L117" s="106" t="s">
        <v>481</v>
      </c>
      <c r="M117" s="106" t="s">
        <v>298</v>
      </c>
      <c r="N117" s="106"/>
      <c r="O117" s="106"/>
      <c r="P117" s="215">
        <v>230456696.66666666</v>
      </c>
      <c r="Q117" s="238" t="s">
        <v>617</v>
      </c>
      <c r="R117" s="223" t="str">
        <f t="shared" si="16"/>
        <v>3.11.01</v>
      </c>
      <c r="S117" s="223" t="str">
        <f t="shared" si="14"/>
        <v>BANGUNAN GEDUNG TEMPAT KERJA</v>
      </c>
      <c r="T117" s="223">
        <f t="shared" si="15"/>
        <v>50</v>
      </c>
      <c r="U117" s="155">
        <f t="shared" si="17"/>
        <v>4609133.7333333334</v>
      </c>
      <c r="V117" s="224">
        <f t="shared" si="28"/>
        <v>1</v>
      </c>
      <c r="W117" s="155">
        <f t="shared" si="19"/>
        <v>4609133.7333333334</v>
      </c>
      <c r="X117" s="155">
        <f t="shared" si="29"/>
        <v>2</v>
      </c>
      <c r="Y117" s="155">
        <f t="shared" si="21"/>
        <v>4609133.7333333334</v>
      </c>
      <c r="Z117" s="224">
        <f t="shared" si="22"/>
        <v>4609133.7333333334</v>
      </c>
      <c r="AA117" s="224">
        <f t="shared" si="23"/>
        <v>4609133.7333333334</v>
      </c>
      <c r="AB117" s="224">
        <f t="shared" si="24"/>
        <v>4609133.7333333334</v>
      </c>
      <c r="AC117" s="225">
        <f t="shared" si="30"/>
        <v>2012</v>
      </c>
      <c r="AD117" s="226">
        <f t="shared" si="26"/>
        <v>207411028</v>
      </c>
      <c r="AE117" s="218">
        <f t="shared" si="27"/>
        <v>23045668.666666668</v>
      </c>
      <c r="AP117" s="151" t="s">
        <v>481</v>
      </c>
      <c r="AQ117" s="151" t="s">
        <v>25</v>
      </c>
      <c r="AR117" s="151">
        <v>2012</v>
      </c>
      <c r="AV117" s="151">
        <v>230456696.66666666</v>
      </c>
    </row>
    <row r="118" spans="1:48" s="151" customFormat="1" ht="18" customHeight="1" x14ac:dyDescent="0.15">
      <c r="A118" s="222" t="s">
        <v>730</v>
      </c>
      <c r="B118" s="107" t="s">
        <v>591</v>
      </c>
      <c r="C118" s="107" t="s">
        <v>888</v>
      </c>
      <c r="D118" s="107"/>
      <c r="E118" s="106" t="s">
        <v>480</v>
      </c>
      <c r="F118" s="98" t="s">
        <v>312</v>
      </c>
      <c r="G118" s="98" t="s">
        <v>313</v>
      </c>
      <c r="H118" s="98" t="s">
        <v>481</v>
      </c>
      <c r="I118" s="107" t="s">
        <v>592</v>
      </c>
      <c r="J118" s="227">
        <v>2012</v>
      </c>
      <c r="K118" s="98"/>
      <c r="L118" s="106" t="s">
        <v>481</v>
      </c>
      <c r="M118" s="106" t="s">
        <v>298</v>
      </c>
      <c r="N118" s="106"/>
      <c r="O118" s="106"/>
      <c r="P118" s="215">
        <v>375584696.66666669</v>
      </c>
      <c r="Q118" s="238" t="s">
        <v>617</v>
      </c>
      <c r="R118" s="223" t="str">
        <f t="shared" si="16"/>
        <v>3.11.01</v>
      </c>
      <c r="S118" s="223" t="str">
        <f t="shared" si="14"/>
        <v>BANGUNAN GEDUNG TEMPAT KERJA</v>
      </c>
      <c r="T118" s="223">
        <f t="shared" si="15"/>
        <v>50</v>
      </c>
      <c r="U118" s="155">
        <f t="shared" si="17"/>
        <v>7511693.7333333334</v>
      </c>
      <c r="V118" s="224">
        <f t="shared" si="28"/>
        <v>1</v>
      </c>
      <c r="W118" s="155">
        <f t="shared" si="19"/>
        <v>7511693.7333333334</v>
      </c>
      <c r="X118" s="155">
        <f t="shared" si="29"/>
        <v>2</v>
      </c>
      <c r="Y118" s="155">
        <f t="shared" si="21"/>
        <v>7511693.7333333334</v>
      </c>
      <c r="Z118" s="224">
        <f t="shared" si="22"/>
        <v>7511693.7333333334</v>
      </c>
      <c r="AA118" s="224">
        <f t="shared" si="23"/>
        <v>7511693.7333333334</v>
      </c>
      <c r="AB118" s="224">
        <f t="shared" si="24"/>
        <v>7511693.7333333334</v>
      </c>
      <c r="AC118" s="225">
        <f t="shared" si="30"/>
        <v>2012</v>
      </c>
      <c r="AD118" s="226">
        <f t="shared" si="26"/>
        <v>338026228</v>
      </c>
      <c r="AE118" s="218">
        <f t="shared" si="27"/>
        <v>37558468.666666664</v>
      </c>
      <c r="AP118" s="151" t="s">
        <v>481</v>
      </c>
      <c r="AQ118" s="151" t="s">
        <v>25</v>
      </c>
      <c r="AR118" s="151">
        <v>2012</v>
      </c>
      <c r="AV118" s="151">
        <v>375584696.66666669</v>
      </c>
    </row>
    <row r="119" spans="1:48" s="151" customFormat="1" ht="27" customHeight="1" x14ac:dyDescent="0.15">
      <c r="A119" s="222" t="s">
        <v>730</v>
      </c>
      <c r="B119" s="107" t="s">
        <v>593</v>
      </c>
      <c r="C119" s="107" t="s">
        <v>888</v>
      </c>
      <c r="D119" s="107"/>
      <c r="E119" s="106" t="s">
        <v>480</v>
      </c>
      <c r="F119" s="98" t="s">
        <v>312</v>
      </c>
      <c r="G119" s="98" t="s">
        <v>313</v>
      </c>
      <c r="H119" s="98" t="s">
        <v>481</v>
      </c>
      <c r="I119" s="107" t="s">
        <v>594</v>
      </c>
      <c r="J119" s="227">
        <v>2012</v>
      </c>
      <c r="K119" s="98"/>
      <c r="L119" s="106" t="s">
        <v>481</v>
      </c>
      <c r="M119" s="106" t="s">
        <v>298</v>
      </c>
      <c r="N119" s="106"/>
      <c r="O119" s="106"/>
      <c r="P119" s="215">
        <v>107878696.66666667</v>
      </c>
      <c r="Q119" s="238" t="s">
        <v>617</v>
      </c>
      <c r="R119" s="223" t="str">
        <f t="shared" si="16"/>
        <v>3.11.01</v>
      </c>
      <c r="S119" s="223" t="str">
        <f t="shared" si="14"/>
        <v>BANGUNAN GEDUNG TEMPAT KERJA</v>
      </c>
      <c r="T119" s="223">
        <f t="shared" si="15"/>
        <v>50</v>
      </c>
      <c r="U119" s="155">
        <f t="shared" si="17"/>
        <v>2157573.7333333334</v>
      </c>
      <c r="V119" s="224">
        <f t="shared" si="28"/>
        <v>1</v>
      </c>
      <c r="W119" s="155">
        <f t="shared" si="19"/>
        <v>2157573.7333333334</v>
      </c>
      <c r="X119" s="155">
        <f t="shared" si="29"/>
        <v>2</v>
      </c>
      <c r="Y119" s="155">
        <f t="shared" si="21"/>
        <v>2157573.7333333334</v>
      </c>
      <c r="Z119" s="224">
        <f t="shared" si="22"/>
        <v>2157573.7333333334</v>
      </c>
      <c r="AA119" s="224">
        <f t="shared" si="23"/>
        <v>2157573.7333333334</v>
      </c>
      <c r="AB119" s="224">
        <f t="shared" si="24"/>
        <v>2157573.7333333334</v>
      </c>
      <c r="AC119" s="225">
        <f t="shared" si="30"/>
        <v>2012</v>
      </c>
      <c r="AD119" s="226">
        <f t="shared" si="26"/>
        <v>97090828</v>
      </c>
      <c r="AE119" s="218">
        <f t="shared" si="27"/>
        <v>10787868.666666668</v>
      </c>
      <c r="AP119" s="151" t="s">
        <v>481</v>
      </c>
      <c r="AQ119" s="151" t="s">
        <v>25</v>
      </c>
      <c r="AR119" s="151">
        <v>2012</v>
      </c>
      <c r="AV119" s="151">
        <v>107878696.66666667</v>
      </c>
    </row>
    <row r="120" spans="1:48" s="151" customFormat="1" ht="18" customHeight="1" x14ac:dyDescent="0.15">
      <c r="A120" s="222" t="s">
        <v>730</v>
      </c>
      <c r="B120" s="107" t="s">
        <v>595</v>
      </c>
      <c r="C120" s="107" t="s">
        <v>888</v>
      </c>
      <c r="D120" s="107"/>
      <c r="E120" s="106" t="s">
        <v>480</v>
      </c>
      <c r="F120" s="98" t="s">
        <v>312</v>
      </c>
      <c r="G120" s="98" t="s">
        <v>313</v>
      </c>
      <c r="H120" s="98" t="s">
        <v>481</v>
      </c>
      <c r="I120" s="107" t="s">
        <v>581</v>
      </c>
      <c r="J120" s="227">
        <v>2012</v>
      </c>
      <c r="K120" s="98"/>
      <c r="L120" s="106" t="s">
        <v>481</v>
      </c>
      <c r="M120" s="106" t="s">
        <v>298</v>
      </c>
      <c r="N120" s="106"/>
      <c r="O120" s="106"/>
      <c r="P120" s="215">
        <v>61260000</v>
      </c>
      <c r="Q120" s="238" t="s">
        <v>617</v>
      </c>
      <c r="R120" s="223" t="str">
        <f t="shared" si="16"/>
        <v>3.11.01</v>
      </c>
      <c r="S120" s="223" t="str">
        <f t="shared" si="14"/>
        <v>BANGUNAN GEDUNG TEMPAT KERJA</v>
      </c>
      <c r="T120" s="223">
        <f t="shared" si="15"/>
        <v>50</v>
      </c>
      <c r="U120" s="155">
        <f t="shared" si="17"/>
        <v>1225199.8</v>
      </c>
      <c r="V120" s="224">
        <f t="shared" si="28"/>
        <v>1</v>
      </c>
      <c r="W120" s="155">
        <f t="shared" si="19"/>
        <v>1225199.8</v>
      </c>
      <c r="X120" s="155">
        <f t="shared" si="29"/>
        <v>2</v>
      </c>
      <c r="Y120" s="155">
        <f t="shared" si="21"/>
        <v>1225199.8</v>
      </c>
      <c r="Z120" s="224">
        <f t="shared" si="22"/>
        <v>1225199.8</v>
      </c>
      <c r="AA120" s="224">
        <f t="shared" si="23"/>
        <v>1225199.8</v>
      </c>
      <c r="AB120" s="224">
        <f t="shared" si="24"/>
        <v>1225199.8</v>
      </c>
      <c r="AC120" s="225">
        <f t="shared" si="30"/>
        <v>2012</v>
      </c>
      <c r="AD120" s="226">
        <f t="shared" si="26"/>
        <v>55134001</v>
      </c>
      <c r="AE120" s="218">
        <f t="shared" si="27"/>
        <v>6125999</v>
      </c>
      <c r="AP120" s="151" t="s">
        <v>481</v>
      </c>
      <c r="AQ120" s="151" t="s">
        <v>25</v>
      </c>
      <c r="AR120" s="151">
        <v>2012</v>
      </c>
      <c r="AV120" s="151">
        <v>61260000</v>
      </c>
    </row>
    <row r="121" spans="1:48" s="151" customFormat="1" ht="18" customHeight="1" x14ac:dyDescent="0.15">
      <c r="A121" s="222" t="s">
        <v>730</v>
      </c>
      <c r="B121" s="107" t="s">
        <v>596</v>
      </c>
      <c r="C121" s="107" t="s">
        <v>888</v>
      </c>
      <c r="D121" s="107"/>
      <c r="E121" s="106" t="s">
        <v>480</v>
      </c>
      <c r="F121" s="98" t="s">
        <v>312</v>
      </c>
      <c r="G121" s="98" t="s">
        <v>313</v>
      </c>
      <c r="H121" s="98" t="s">
        <v>481</v>
      </c>
      <c r="I121" s="107" t="s">
        <v>482</v>
      </c>
      <c r="J121" s="227">
        <v>2012</v>
      </c>
      <c r="K121" s="98"/>
      <c r="L121" s="106" t="s">
        <v>481</v>
      </c>
      <c r="M121" s="106" t="s">
        <v>298</v>
      </c>
      <c r="N121" s="106"/>
      <c r="O121" s="106"/>
      <c r="P121" s="215">
        <v>61360000</v>
      </c>
      <c r="Q121" s="238" t="s">
        <v>617</v>
      </c>
      <c r="R121" s="223" t="str">
        <f t="shared" si="16"/>
        <v>3.11.01</v>
      </c>
      <c r="S121" s="223" t="str">
        <f t="shared" si="14"/>
        <v>BANGUNAN GEDUNG TEMPAT KERJA</v>
      </c>
      <c r="T121" s="223">
        <f t="shared" si="15"/>
        <v>50</v>
      </c>
      <c r="U121" s="155">
        <f t="shared" si="17"/>
        <v>1227199.8</v>
      </c>
      <c r="V121" s="224">
        <f t="shared" si="28"/>
        <v>1</v>
      </c>
      <c r="W121" s="155">
        <f t="shared" si="19"/>
        <v>1227199.8</v>
      </c>
      <c r="X121" s="155">
        <f t="shared" si="29"/>
        <v>2</v>
      </c>
      <c r="Y121" s="155">
        <f t="shared" si="21"/>
        <v>1227199.8</v>
      </c>
      <c r="Z121" s="224">
        <f t="shared" si="22"/>
        <v>1227199.8</v>
      </c>
      <c r="AA121" s="224">
        <f t="shared" si="23"/>
        <v>1227199.8</v>
      </c>
      <c r="AB121" s="224">
        <f t="shared" si="24"/>
        <v>1227199.8</v>
      </c>
      <c r="AC121" s="225">
        <f t="shared" si="30"/>
        <v>2012</v>
      </c>
      <c r="AD121" s="226">
        <f t="shared" si="26"/>
        <v>55224001</v>
      </c>
      <c r="AE121" s="218">
        <f t="shared" si="27"/>
        <v>6135999</v>
      </c>
      <c r="AP121" s="151" t="s">
        <v>481</v>
      </c>
      <c r="AQ121" s="151" t="s">
        <v>25</v>
      </c>
      <c r="AR121" s="151">
        <v>2012</v>
      </c>
      <c r="AV121" s="151">
        <v>61360000</v>
      </c>
    </row>
    <row r="122" spans="1:48" s="151" customFormat="1" ht="18" customHeight="1" x14ac:dyDescent="0.15">
      <c r="A122" s="222" t="s">
        <v>730</v>
      </c>
      <c r="B122" s="107" t="s">
        <v>597</v>
      </c>
      <c r="C122" s="107" t="s">
        <v>888</v>
      </c>
      <c r="D122" s="107"/>
      <c r="E122" s="106" t="s">
        <v>480</v>
      </c>
      <c r="F122" s="98" t="s">
        <v>312</v>
      </c>
      <c r="G122" s="98" t="s">
        <v>313</v>
      </c>
      <c r="H122" s="98" t="s">
        <v>481</v>
      </c>
      <c r="I122" s="107" t="s">
        <v>598</v>
      </c>
      <c r="J122" s="227">
        <v>2013</v>
      </c>
      <c r="K122" s="98"/>
      <c r="L122" s="106" t="s">
        <v>481</v>
      </c>
      <c r="M122" s="106" t="s">
        <v>531</v>
      </c>
      <c r="N122" s="106"/>
      <c r="O122" s="106"/>
      <c r="P122" s="215">
        <v>66722172.18331255</v>
      </c>
      <c r="Q122" s="238" t="s">
        <v>617</v>
      </c>
      <c r="R122" s="223" t="str">
        <f t="shared" si="16"/>
        <v>3.11.01</v>
      </c>
      <c r="S122" s="223" t="str">
        <f t="shared" si="14"/>
        <v>BANGUNAN GEDUNG TEMPAT KERJA</v>
      </c>
      <c r="T122" s="223">
        <f t="shared" si="15"/>
        <v>50</v>
      </c>
      <c r="U122" s="155">
        <f t="shared" si="17"/>
        <v>1334443.243666251</v>
      </c>
      <c r="V122" s="224">
        <f t="shared" si="28"/>
        <v>0</v>
      </c>
      <c r="W122" s="155">
        <f t="shared" si="19"/>
        <v>0</v>
      </c>
      <c r="X122" s="155">
        <f t="shared" si="29"/>
        <v>1</v>
      </c>
      <c r="Y122" s="155">
        <f t="shared" si="21"/>
        <v>1334443.243666251</v>
      </c>
      <c r="Z122" s="224">
        <f t="shared" si="22"/>
        <v>1334443.243666251</v>
      </c>
      <c r="AA122" s="224">
        <f t="shared" si="23"/>
        <v>1334443.243666251</v>
      </c>
      <c r="AB122" s="224">
        <f t="shared" si="24"/>
        <v>1334443.243666251</v>
      </c>
      <c r="AC122" s="225">
        <f t="shared" si="30"/>
        <v>2013</v>
      </c>
      <c r="AD122" s="226">
        <f t="shared" si="26"/>
        <v>61384399.208647549</v>
      </c>
      <c r="AE122" s="218">
        <f t="shared" si="27"/>
        <v>5337772.9746650038</v>
      </c>
      <c r="AQ122" s="151" t="s">
        <v>25</v>
      </c>
      <c r="AV122" s="151">
        <v>66722172.18331255</v>
      </c>
    </row>
    <row r="123" spans="1:48" s="151" customFormat="1" ht="18" customHeight="1" x14ac:dyDescent="0.15">
      <c r="A123" s="222" t="s">
        <v>730</v>
      </c>
      <c r="B123" s="107" t="s">
        <v>599</v>
      </c>
      <c r="C123" s="107" t="s">
        <v>888</v>
      </c>
      <c r="D123" s="107"/>
      <c r="E123" s="106" t="s">
        <v>480</v>
      </c>
      <c r="F123" s="98" t="s">
        <v>312</v>
      </c>
      <c r="G123" s="98" t="s">
        <v>313</v>
      </c>
      <c r="H123" s="98" t="s">
        <v>481</v>
      </c>
      <c r="I123" s="107" t="s">
        <v>600</v>
      </c>
      <c r="J123" s="227">
        <v>2013</v>
      </c>
      <c r="K123" s="98"/>
      <c r="L123" s="106" t="s">
        <v>481</v>
      </c>
      <c r="M123" s="106" t="s">
        <v>531</v>
      </c>
      <c r="N123" s="106"/>
      <c r="O123" s="106"/>
      <c r="P123" s="215">
        <v>66763182.768876523</v>
      </c>
      <c r="Q123" s="238" t="s">
        <v>617</v>
      </c>
      <c r="R123" s="223" t="str">
        <f t="shared" si="16"/>
        <v>3.11.01</v>
      </c>
      <c r="S123" s="223" t="str">
        <f t="shared" si="14"/>
        <v>BANGUNAN GEDUNG TEMPAT KERJA</v>
      </c>
      <c r="T123" s="223">
        <f t="shared" si="15"/>
        <v>50</v>
      </c>
      <c r="U123" s="155">
        <f t="shared" si="17"/>
        <v>1335263.4553775305</v>
      </c>
      <c r="V123" s="224">
        <f t="shared" si="28"/>
        <v>0</v>
      </c>
      <c r="W123" s="155">
        <f t="shared" si="19"/>
        <v>0</v>
      </c>
      <c r="X123" s="155">
        <f t="shared" si="29"/>
        <v>1</v>
      </c>
      <c r="Y123" s="155">
        <f t="shared" si="21"/>
        <v>1335263.4553775305</v>
      </c>
      <c r="Z123" s="224">
        <f t="shared" si="22"/>
        <v>1335263.4553775305</v>
      </c>
      <c r="AA123" s="224">
        <f t="shared" si="23"/>
        <v>1335263.4553775305</v>
      </c>
      <c r="AB123" s="224">
        <f t="shared" si="24"/>
        <v>1335263.4553775305</v>
      </c>
      <c r="AC123" s="225">
        <f t="shared" si="30"/>
        <v>2013</v>
      </c>
      <c r="AD123" s="226">
        <f t="shared" si="26"/>
        <v>61422128.947366402</v>
      </c>
      <c r="AE123" s="218">
        <f t="shared" si="27"/>
        <v>5341053.8215101222</v>
      </c>
      <c r="AQ123" s="151" t="s">
        <v>25</v>
      </c>
      <c r="AV123" s="151">
        <v>66763182.768876523</v>
      </c>
    </row>
    <row r="124" spans="1:48" s="151" customFormat="1" ht="18" customHeight="1" x14ac:dyDescent="0.15">
      <c r="A124" s="222" t="s">
        <v>730</v>
      </c>
      <c r="B124" s="107" t="s">
        <v>601</v>
      </c>
      <c r="C124" s="107" t="s">
        <v>888</v>
      </c>
      <c r="D124" s="107"/>
      <c r="E124" s="106" t="s">
        <v>480</v>
      </c>
      <c r="F124" s="98" t="s">
        <v>312</v>
      </c>
      <c r="G124" s="98" t="s">
        <v>313</v>
      </c>
      <c r="H124" s="98" t="s">
        <v>481</v>
      </c>
      <c r="I124" s="107" t="s">
        <v>602</v>
      </c>
      <c r="J124" s="227">
        <v>2013</v>
      </c>
      <c r="K124" s="98"/>
      <c r="L124" s="106" t="s">
        <v>481</v>
      </c>
      <c r="M124" s="106" t="s">
        <v>531</v>
      </c>
      <c r="N124" s="106"/>
      <c r="O124" s="106"/>
      <c r="P124" s="215">
        <v>227021273.24186894</v>
      </c>
      <c r="Q124" s="238" t="s">
        <v>617</v>
      </c>
      <c r="R124" s="223" t="str">
        <f t="shared" si="16"/>
        <v>3.11.01</v>
      </c>
      <c r="S124" s="223" t="str">
        <f t="shared" si="14"/>
        <v>BANGUNAN GEDUNG TEMPAT KERJA</v>
      </c>
      <c r="T124" s="223">
        <f t="shared" si="15"/>
        <v>50</v>
      </c>
      <c r="U124" s="155">
        <f t="shared" si="17"/>
        <v>4540425.2648373786</v>
      </c>
      <c r="V124" s="224">
        <f t="shared" si="28"/>
        <v>0</v>
      </c>
      <c r="W124" s="155">
        <f t="shared" si="19"/>
        <v>0</v>
      </c>
      <c r="X124" s="155">
        <f t="shared" si="29"/>
        <v>1</v>
      </c>
      <c r="Y124" s="155">
        <f t="shared" si="21"/>
        <v>4540425.2648373786</v>
      </c>
      <c r="Z124" s="224">
        <f t="shared" si="22"/>
        <v>4540425.2648373786</v>
      </c>
      <c r="AA124" s="224">
        <f t="shared" si="23"/>
        <v>4540425.2648373786</v>
      </c>
      <c r="AB124" s="224">
        <f t="shared" si="24"/>
        <v>4540425.2648373786</v>
      </c>
      <c r="AC124" s="225">
        <f t="shared" si="30"/>
        <v>2013</v>
      </c>
      <c r="AD124" s="226">
        <f t="shared" si="26"/>
        <v>208859572.18251944</v>
      </c>
      <c r="AE124" s="218">
        <f t="shared" si="27"/>
        <v>18161701.059349515</v>
      </c>
      <c r="AQ124" s="151" t="s">
        <v>25</v>
      </c>
      <c r="AV124" s="151">
        <v>227021273.24186894</v>
      </c>
    </row>
    <row r="125" spans="1:48" s="151" customFormat="1" ht="18" customHeight="1" x14ac:dyDescent="0.15">
      <c r="A125" s="222" t="s">
        <v>730</v>
      </c>
      <c r="B125" s="107" t="s">
        <v>603</v>
      </c>
      <c r="C125" s="107" t="s">
        <v>888</v>
      </c>
      <c r="D125" s="107"/>
      <c r="E125" s="106" t="s">
        <v>480</v>
      </c>
      <c r="F125" s="98" t="s">
        <v>312</v>
      </c>
      <c r="G125" s="98" t="s">
        <v>313</v>
      </c>
      <c r="H125" s="98" t="s">
        <v>481</v>
      </c>
      <c r="I125" s="107" t="s">
        <v>604</v>
      </c>
      <c r="J125" s="227">
        <v>2013</v>
      </c>
      <c r="K125" s="98"/>
      <c r="L125" s="106" t="s">
        <v>481</v>
      </c>
      <c r="M125" s="106" t="s">
        <v>531</v>
      </c>
      <c r="N125" s="106"/>
      <c r="O125" s="106"/>
      <c r="P125" s="215">
        <v>65637442.195145354</v>
      </c>
      <c r="Q125" s="238" t="s">
        <v>617</v>
      </c>
      <c r="R125" s="223" t="str">
        <f t="shared" si="16"/>
        <v>3.11.01</v>
      </c>
      <c r="S125" s="223" t="str">
        <f t="shared" si="14"/>
        <v>BANGUNAN GEDUNG TEMPAT KERJA</v>
      </c>
      <c r="T125" s="223">
        <f t="shared" si="15"/>
        <v>50</v>
      </c>
      <c r="U125" s="155">
        <f t="shared" si="17"/>
        <v>1312748.6439029071</v>
      </c>
      <c r="V125" s="224">
        <f t="shared" si="28"/>
        <v>0</v>
      </c>
      <c r="W125" s="155">
        <f t="shared" si="19"/>
        <v>0</v>
      </c>
      <c r="X125" s="155">
        <f t="shared" si="29"/>
        <v>1</v>
      </c>
      <c r="Y125" s="155">
        <f t="shared" si="21"/>
        <v>1312748.6439029071</v>
      </c>
      <c r="Z125" s="224">
        <f t="shared" si="22"/>
        <v>1312748.6439029071</v>
      </c>
      <c r="AA125" s="224">
        <f t="shared" si="23"/>
        <v>1312748.6439029071</v>
      </c>
      <c r="AB125" s="224">
        <f t="shared" si="24"/>
        <v>1312748.6439029071</v>
      </c>
      <c r="AC125" s="225">
        <f t="shared" si="30"/>
        <v>2013</v>
      </c>
      <c r="AD125" s="226">
        <f t="shared" si="26"/>
        <v>60386447.619533725</v>
      </c>
      <c r="AE125" s="218">
        <f t="shared" si="27"/>
        <v>5250994.5756116286</v>
      </c>
      <c r="AQ125" s="151" t="s">
        <v>25</v>
      </c>
      <c r="AV125" s="151">
        <v>65637442.195145354</v>
      </c>
    </row>
    <row r="126" spans="1:48" s="151" customFormat="1" ht="18" customHeight="1" thickBot="1" x14ac:dyDescent="0.2">
      <c r="A126" s="243" t="s">
        <v>730</v>
      </c>
      <c r="B126" s="172" t="s">
        <v>605</v>
      </c>
      <c r="C126" s="107" t="s">
        <v>888</v>
      </c>
      <c r="D126" s="172"/>
      <c r="E126" s="171" t="s">
        <v>480</v>
      </c>
      <c r="F126" s="169" t="s">
        <v>312</v>
      </c>
      <c r="G126" s="169" t="s">
        <v>313</v>
      </c>
      <c r="H126" s="169" t="s">
        <v>481</v>
      </c>
      <c r="I126" s="172" t="s">
        <v>606</v>
      </c>
      <c r="J126" s="247">
        <v>2013</v>
      </c>
      <c r="K126" s="169"/>
      <c r="L126" s="171" t="s">
        <v>481</v>
      </c>
      <c r="M126" s="171" t="s">
        <v>531</v>
      </c>
      <c r="N126" s="171"/>
      <c r="O126" s="171"/>
      <c r="P126" s="234">
        <v>54740929.610796638</v>
      </c>
      <c r="Q126" s="245" t="s">
        <v>617</v>
      </c>
      <c r="R126" s="223" t="str">
        <f t="shared" si="16"/>
        <v>3.11.01</v>
      </c>
      <c r="S126" s="223" t="str">
        <f t="shared" si="14"/>
        <v>BANGUNAN GEDUNG TEMPAT KERJA</v>
      </c>
      <c r="T126" s="223">
        <f t="shared" si="15"/>
        <v>50</v>
      </c>
      <c r="U126" s="155">
        <f t="shared" si="17"/>
        <v>1094818.3922159327</v>
      </c>
      <c r="V126" s="224">
        <f t="shared" si="28"/>
        <v>0</v>
      </c>
      <c r="W126" s="155">
        <f t="shared" si="19"/>
        <v>0</v>
      </c>
      <c r="X126" s="155">
        <f t="shared" si="29"/>
        <v>1</v>
      </c>
      <c r="Y126" s="155">
        <f t="shared" si="21"/>
        <v>1094818.3922159327</v>
      </c>
      <c r="Z126" s="224">
        <f t="shared" si="22"/>
        <v>1094818.3922159327</v>
      </c>
      <c r="AA126" s="224">
        <f t="shared" si="23"/>
        <v>1094818.3922159327</v>
      </c>
      <c r="AB126" s="224">
        <f t="shared" si="24"/>
        <v>1094818.3922159327</v>
      </c>
      <c r="AC126" s="225">
        <f t="shared" si="30"/>
        <v>2013</v>
      </c>
      <c r="AD126" s="226">
        <f t="shared" si="26"/>
        <v>50361656.041932911</v>
      </c>
      <c r="AE126" s="218">
        <f t="shared" si="27"/>
        <v>4379273.5688637309</v>
      </c>
      <c r="AQ126" s="151" t="s">
        <v>25</v>
      </c>
      <c r="AV126" s="151">
        <v>54740929.610796638</v>
      </c>
    </row>
    <row r="127" spans="1:48" s="151" customFormat="1" ht="30" customHeight="1" x14ac:dyDescent="0.15">
      <c r="A127" s="239" t="s">
        <v>730</v>
      </c>
      <c r="B127" s="168" t="s">
        <v>607</v>
      </c>
      <c r="C127" s="107" t="s">
        <v>888</v>
      </c>
      <c r="D127" s="168"/>
      <c r="E127" s="167" t="s">
        <v>480</v>
      </c>
      <c r="F127" s="166" t="s">
        <v>312</v>
      </c>
      <c r="G127" s="166" t="s">
        <v>313</v>
      </c>
      <c r="H127" s="166" t="s">
        <v>481</v>
      </c>
      <c r="I127" s="168" t="s">
        <v>608</v>
      </c>
      <c r="J127" s="246">
        <v>2013</v>
      </c>
      <c r="K127" s="166"/>
      <c r="L127" s="167" t="s">
        <v>481</v>
      </c>
      <c r="M127" s="167" t="s">
        <v>531</v>
      </c>
      <c r="N127" s="167"/>
      <c r="O127" s="167"/>
      <c r="P127" s="241">
        <v>461475825.88157278</v>
      </c>
      <c r="Q127" s="242" t="s">
        <v>617</v>
      </c>
      <c r="R127" s="223" t="str">
        <f t="shared" si="16"/>
        <v>3.11.01</v>
      </c>
      <c r="S127" s="223" t="str">
        <f t="shared" si="14"/>
        <v>BANGUNAN GEDUNG TEMPAT KERJA</v>
      </c>
      <c r="T127" s="223">
        <f t="shared" si="15"/>
        <v>50</v>
      </c>
      <c r="U127" s="155">
        <f t="shared" si="17"/>
        <v>9229516.3176314551</v>
      </c>
      <c r="V127" s="224">
        <f t="shared" si="28"/>
        <v>0</v>
      </c>
      <c r="W127" s="155">
        <f t="shared" si="19"/>
        <v>0</v>
      </c>
      <c r="X127" s="155">
        <f t="shared" si="29"/>
        <v>1</v>
      </c>
      <c r="Y127" s="155">
        <f t="shared" si="21"/>
        <v>9229516.3176314551</v>
      </c>
      <c r="Z127" s="224">
        <f t="shared" si="22"/>
        <v>9229516.3176314551</v>
      </c>
      <c r="AA127" s="224">
        <f t="shared" si="23"/>
        <v>9229516.3176314551</v>
      </c>
      <c r="AB127" s="224">
        <f t="shared" si="24"/>
        <v>9229516.3176314551</v>
      </c>
      <c r="AC127" s="225">
        <f t="shared" si="30"/>
        <v>2013</v>
      </c>
      <c r="AD127" s="226">
        <f t="shared" si="26"/>
        <v>424557760.61104697</v>
      </c>
      <c r="AE127" s="218">
        <f t="shared" si="27"/>
        <v>36918065.270525821</v>
      </c>
      <c r="AQ127" s="151" t="s">
        <v>25</v>
      </c>
      <c r="AV127" s="151">
        <v>461475825.88157278</v>
      </c>
    </row>
    <row r="128" spans="1:48" s="151" customFormat="1" ht="18" customHeight="1" x14ac:dyDescent="0.15">
      <c r="A128" s="222" t="s">
        <v>730</v>
      </c>
      <c r="B128" s="107" t="s">
        <v>609</v>
      </c>
      <c r="C128" s="107" t="s">
        <v>888</v>
      </c>
      <c r="D128" s="107"/>
      <c r="E128" s="106" t="s">
        <v>480</v>
      </c>
      <c r="F128" s="98" t="s">
        <v>312</v>
      </c>
      <c r="G128" s="98" t="s">
        <v>313</v>
      </c>
      <c r="H128" s="98" t="s">
        <v>481</v>
      </c>
      <c r="I128" s="107" t="s">
        <v>610</v>
      </c>
      <c r="J128" s="227">
        <v>2013</v>
      </c>
      <c r="K128" s="98"/>
      <c r="L128" s="106" t="s">
        <v>481</v>
      </c>
      <c r="M128" s="106" t="s">
        <v>531</v>
      </c>
      <c r="N128" s="106"/>
      <c r="O128" s="106"/>
      <c r="P128" s="215">
        <v>223446463.77662766</v>
      </c>
      <c r="Q128" s="238" t="s">
        <v>617</v>
      </c>
      <c r="R128" s="223" t="str">
        <f t="shared" si="16"/>
        <v>3.11.01</v>
      </c>
      <c r="S128" s="223" t="str">
        <f t="shared" si="14"/>
        <v>BANGUNAN GEDUNG TEMPAT KERJA</v>
      </c>
      <c r="T128" s="223">
        <f t="shared" si="15"/>
        <v>50</v>
      </c>
      <c r="U128" s="155">
        <f t="shared" si="17"/>
        <v>4468929.0755325528</v>
      </c>
      <c r="V128" s="224">
        <f t="shared" si="28"/>
        <v>0</v>
      </c>
      <c r="W128" s="155">
        <f t="shared" si="19"/>
        <v>0</v>
      </c>
      <c r="X128" s="155">
        <f t="shared" si="29"/>
        <v>1</v>
      </c>
      <c r="Y128" s="155">
        <f t="shared" si="21"/>
        <v>4468929.0755325528</v>
      </c>
      <c r="Z128" s="224">
        <f t="shared" si="22"/>
        <v>4468929.0755325528</v>
      </c>
      <c r="AA128" s="224">
        <f t="shared" si="23"/>
        <v>4468929.0755325528</v>
      </c>
      <c r="AB128" s="224">
        <f t="shared" si="24"/>
        <v>4468929.0755325528</v>
      </c>
      <c r="AC128" s="225">
        <f t="shared" si="30"/>
        <v>2013</v>
      </c>
      <c r="AD128" s="226">
        <f t="shared" si="26"/>
        <v>205570747.47449744</v>
      </c>
      <c r="AE128" s="218">
        <f t="shared" si="27"/>
        <v>17875716.302130211</v>
      </c>
      <c r="AQ128" s="151" t="s">
        <v>25</v>
      </c>
      <c r="AV128" s="151">
        <v>223446463.77662766</v>
      </c>
    </row>
    <row r="129" spans="1:48" s="151" customFormat="1" ht="38.25" customHeight="1" x14ac:dyDescent="0.15">
      <c r="A129" s="222" t="s">
        <v>730</v>
      </c>
      <c r="B129" s="107" t="s">
        <v>611</v>
      </c>
      <c r="C129" s="107" t="s">
        <v>888</v>
      </c>
      <c r="D129" s="107"/>
      <c r="E129" s="106" t="s">
        <v>495</v>
      </c>
      <c r="F129" s="98" t="s">
        <v>495</v>
      </c>
      <c r="G129" s="98" t="s">
        <v>495</v>
      </c>
      <c r="H129" s="98"/>
      <c r="I129" s="107" t="s">
        <v>495</v>
      </c>
      <c r="J129" s="229" t="s">
        <v>728</v>
      </c>
      <c r="K129" s="98" t="s">
        <v>612</v>
      </c>
      <c r="L129" s="106"/>
      <c r="M129" s="106" t="s">
        <v>495</v>
      </c>
      <c r="N129" s="106"/>
      <c r="O129" s="106"/>
      <c r="P129" s="215">
        <v>225134058.55812728</v>
      </c>
      <c r="Q129" s="238" t="s">
        <v>617</v>
      </c>
      <c r="R129" s="223" t="str">
        <f t="shared" si="16"/>
        <v>3.11.01</v>
      </c>
      <c r="S129" s="223" t="str">
        <f t="shared" si="14"/>
        <v>BANGUNAN GEDUNG TEMPAT KERJA</v>
      </c>
      <c r="T129" s="223">
        <f t="shared" si="15"/>
        <v>50</v>
      </c>
      <c r="U129" s="155">
        <f t="shared" si="17"/>
        <v>4502680.9711625455</v>
      </c>
      <c r="V129" s="224"/>
      <c r="W129" s="155"/>
      <c r="X129" s="155"/>
      <c r="Y129" s="155"/>
      <c r="Z129" s="224"/>
      <c r="AA129" s="224">
        <f t="shared" si="23"/>
        <v>4502680.9711625455</v>
      </c>
      <c r="AB129" s="224">
        <f t="shared" si="24"/>
        <v>4502680.9711625455</v>
      </c>
      <c r="AC129" s="225" t="str">
        <f t="shared" si="30"/>
        <v>2015</v>
      </c>
      <c r="AD129" s="226">
        <f t="shared" si="26"/>
        <v>216128696.6158022</v>
      </c>
      <c r="AE129" s="218">
        <f t="shared" si="27"/>
        <v>9005361.942325091</v>
      </c>
      <c r="AQ129" s="151" t="s">
        <v>25</v>
      </c>
      <c r="AV129" s="151">
        <v>225134058.55812728</v>
      </c>
    </row>
    <row r="130" spans="1:48" s="151" customFormat="1" ht="38.25" customHeight="1" x14ac:dyDescent="0.15">
      <c r="A130" s="222" t="s">
        <v>730</v>
      </c>
      <c r="B130" s="107" t="s">
        <v>613</v>
      </c>
      <c r="C130" s="107" t="s">
        <v>888</v>
      </c>
      <c r="D130" s="107"/>
      <c r="E130" s="106" t="s">
        <v>495</v>
      </c>
      <c r="F130" s="98" t="s">
        <v>495</v>
      </c>
      <c r="G130" s="98" t="s">
        <v>495</v>
      </c>
      <c r="H130" s="98"/>
      <c r="I130" s="107" t="s">
        <v>495</v>
      </c>
      <c r="J130" s="229" t="s">
        <v>728</v>
      </c>
      <c r="K130" s="98" t="s">
        <v>614</v>
      </c>
      <c r="L130" s="106"/>
      <c r="M130" s="106" t="s">
        <v>495</v>
      </c>
      <c r="N130" s="106"/>
      <c r="O130" s="106"/>
      <c r="P130" s="215">
        <v>189150494.01014864</v>
      </c>
      <c r="Q130" s="238" t="s">
        <v>617</v>
      </c>
      <c r="R130" s="223" t="str">
        <f t="shared" si="16"/>
        <v>3.11.01</v>
      </c>
      <c r="S130" s="223" t="str">
        <f t="shared" si="14"/>
        <v>BANGUNAN GEDUNG TEMPAT KERJA</v>
      </c>
      <c r="T130" s="223">
        <f t="shared" si="15"/>
        <v>50</v>
      </c>
      <c r="U130" s="155">
        <f t="shared" si="17"/>
        <v>3783009.6802029731</v>
      </c>
      <c r="V130" s="224"/>
      <c r="W130" s="155"/>
      <c r="X130" s="155"/>
      <c r="Y130" s="155"/>
      <c r="Z130" s="224"/>
      <c r="AA130" s="224">
        <f t="shared" si="23"/>
        <v>3783009.6802029731</v>
      </c>
      <c r="AB130" s="224">
        <f t="shared" si="24"/>
        <v>3783009.6802029731</v>
      </c>
      <c r="AC130" s="225" t="str">
        <f t="shared" si="30"/>
        <v>2015</v>
      </c>
      <c r="AD130" s="226">
        <f t="shared" si="26"/>
        <v>181584474.64974269</v>
      </c>
      <c r="AE130" s="218">
        <f t="shared" si="27"/>
        <v>7566019.3604059462</v>
      </c>
      <c r="AQ130" s="151" t="s">
        <v>25</v>
      </c>
      <c r="AV130" s="151">
        <v>189150494.01014864</v>
      </c>
    </row>
    <row r="131" spans="1:48" s="151" customFormat="1" ht="38.25" customHeight="1" x14ac:dyDescent="0.15">
      <c r="A131" s="222" t="s">
        <v>730</v>
      </c>
      <c r="B131" s="107" t="s">
        <v>615</v>
      </c>
      <c r="C131" s="107" t="s">
        <v>888</v>
      </c>
      <c r="D131" s="107"/>
      <c r="E131" s="106" t="s">
        <v>495</v>
      </c>
      <c r="F131" s="98" t="s">
        <v>495</v>
      </c>
      <c r="G131" s="98"/>
      <c r="H131" s="98"/>
      <c r="I131" s="107"/>
      <c r="J131" s="229" t="s">
        <v>728</v>
      </c>
      <c r="K131" s="98" t="s">
        <v>616</v>
      </c>
      <c r="L131" s="106"/>
      <c r="M131" s="106" t="s">
        <v>495</v>
      </c>
      <c r="N131" s="106"/>
      <c r="O131" s="106"/>
      <c r="P131" s="215">
        <v>200148116.87689987</v>
      </c>
      <c r="Q131" s="238" t="s">
        <v>617</v>
      </c>
      <c r="R131" s="223" t="str">
        <f t="shared" si="16"/>
        <v>3.11.01</v>
      </c>
      <c r="S131" s="223" t="str">
        <f t="shared" si="14"/>
        <v>BANGUNAN GEDUNG TEMPAT KERJA</v>
      </c>
      <c r="T131" s="223">
        <f t="shared" si="15"/>
        <v>50</v>
      </c>
      <c r="U131" s="155">
        <f t="shared" si="17"/>
        <v>4002962.1375379972</v>
      </c>
      <c r="V131" s="224"/>
      <c r="W131" s="155"/>
      <c r="X131" s="155"/>
      <c r="Y131" s="155"/>
      <c r="Z131" s="224"/>
      <c r="AA131" s="224">
        <f t="shared" si="23"/>
        <v>4002962.1375379972</v>
      </c>
      <c r="AB131" s="224">
        <f t="shared" si="24"/>
        <v>4002962.1375379972</v>
      </c>
      <c r="AC131" s="225" t="str">
        <f t="shared" si="30"/>
        <v>2015</v>
      </c>
      <c r="AD131" s="226">
        <f t="shared" si="26"/>
        <v>192142192.60182387</v>
      </c>
      <c r="AE131" s="218">
        <f t="shared" si="27"/>
        <v>8005924.2750759944</v>
      </c>
      <c r="AQ131" s="151" t="s">
        <v>25</v>
      </c>
      <c r="AV131" s="151">
        <v>200148116.87689987</v>
      </c>
    </row>
    <row r="132" spans="1:48" s="151" customFormat="1" ht="38.25" customHeight="1" x14ac:dyDescent="0.15">
      <c r="A132" s="222" t="s">
        <v>730</v>
      </c>
      <c r="B132" s="98" t="s">
        <v>392</v>
      </c>
      <c r="C132" s="107" t="s">
        <v>888</v>
      </c>
      <c r="D132" s="230" t="s">
        <v>353</v>
      </c>
      <c r="E132" s="106"/>
      <c r="F132" s="98"/>
      <c r="G132" s="98"/>
      <c r="H132" s="98"/>
      <c r="I132" s="107" t="s">
        <v>393</v>
      </c>
      <c r="J132" s="106">
        <v>2015</v>
      </c>
      <c r="K132" s="98" t="s">
        <v>394</v>
      </c>
      <c r="L132" s="106"/>
      <c r="M132" s="106"/>
      <c r="N132" s="106"/>
      <c r="O132" s="106" t="s">
        <v>25</v>
      </c>
      <c r="P132" s="215">
        <v>34952000</v>
      </c>
      <c r="Q132" s="217"/>
      <c r="R132" s="223" t="str">
        <f t="shared" si="16"/>
        <v>3.11.01</v>
      </c>
      <c r="S132" s="223" t="str">
        <f t="shared" si="14"/>
        <v>BANGUNAN GEDUNG TEMPAT KERJA</v>
      </c>
      <c r="T132" s="223">
        <f t="shared" si="15"/>
        <v>50</v>
      </c>
      <c r="U132" s="155">
        <f t="shared" si="17"/>
        <v>699039.8</v>
      </c>
      <c r="V132" s="224"/>
      <c r="W132" s="155"/>
      <c r="X132" s="155"/>
      <c r="Y132" s="155"/>
      <c r="Z132" s="224"/>
      <c r="AA132" s="224">
        <f t="shared" si="23"/>
        <v>699039.8</v>
      </c>
      <c r="AB132" s="224">
        <f t="shared" si="24"/>
        <v>699039.8</v>
      </c>
      <c r="AC132" s="225">
        <f t="shared" si="30"/>
        <v>2015</v>
      </c>
      <c r="AD132" s="226">
        <f t="shared" si="26"/>
        <v>33553920.399999999</v>
      </c>
      <c r="AE132" s="218">
        <f t="shared" si="27"/>
        <v>1398079.6</v>
      </c>
    </row>
    <row r="133" spans="1:48" s="151" customFormat="1" ht="54.75" customHeight="1" x14ac:dyDescent="0.15">
      <c r="A133" s="222" t="s">
        <v>730</v>
      </c>
      <c r="B133" s="98" t="s">
        <v>844</v>
      </c>
      <c r="C133" s="107" t="s">
        <v>888</v>
      </c>
      <c r="D133" s="230"/>
      <c r="E133" s="106"/>
      <c r="F133" s="98"/>
      <c r="G133" s="98"/>
      <c r="H133" s="98"/>
      <c r="I133" s="107"/>
      <c r="J133" s="106">
        <v>2016</v>
      </c>
      <c r="K133" s="98" t="s">
        <v>396</v>
      </c>
      <c r="L133" s="106"/>
      <c r="M133" s="106"/>
      <c r="N133" s="106"/>
      <c r="O133" s="106" t="s">
        <v>25</v>
      </c>
      <c r="P133" s="215">
        <v>814317800</v>
      </c>
      <c r="Q133" s="217"/>
      <c r="R133" s="223" t="str">
        <f t="shared" si="16"/>
        <v>3.11.01</v>
      </c>
      <c r="S133" s="223" t="str">
        <f t="shared" si="14"/>
        <v>BANGUNAN GEDUNG TEMPAT KERJA</v>
      </c>
      <c r="T133" s="223">
        <f t="shared" si="15"/>
        <v>50</v>
      </c>
      <c r="U133" s="155">
        <f t="shared" si="17"/>
        <v>16286355.800000001</v>
      </c>
      <c r="V133" s="224"/>
      <c r="W133" s="155"/>
      <c r="X133" s="155"/>
      <c r="Y133" s="155"/>
      <c r="Z133" s="224"/>
      <c r="AA133" s="224">
        <f t="shared" si="23"/>
        <v>16286355.800000001</v>
      </c>
      <c r="AB133" s="224">
        <f t="shared" si="24"/>
        <v>16286355.800000001</v>
      </c>
      <c r="AC133" s="225">
        <f t="shared" si="30"/>
        <v>2016</v>
      </c>
      <c r="AD133" s="226">
        <f t="shared" si="26"/>
        <v>781745088.39999998</v>
      </c>
      <c r="AE133" s="218">
        <f t="shared" si="27"/>
        <v>32572711.600000001</v>
      </c>
    </row>
    <row r="134" spans="1:48" s="151" customFormat="1" ht="38.25" customHeight="1" x14ac:dyDescent="0.15">
      <c r="A134" s="222" t="s">
        <v>730</v>
      </c>
      <c r="B134" s="107" t="s">
        <v>845</v>
      </c>
      <c r="C134" s="107" t="s">
        <v>888</v>
      </c>
      <c r="D134" s="107"/>
      <c r="E134" s="106"/>
      <c r="F134" s="98"/>
      <c r="G134" s="98"/>
      <c r="H134" s="98"/>
      <c r="I134" s="107"/>
      <c r="J134" s="106">
        <v>2016</v>
      </c>
      <c r="K134" s="98" t="s">
        <v>397</v>
      </c>
      <c r="L134" s="106"/>
      <c r="M134" s="106"/>
      <c r="N134" s="106"/>
      <c r="O134" s="106" t="s">
        <v>25</v>
      </c>
      <c r="P134" s="215">
        <v>389418000</v>
      </c>
      <c r="Q134" s="217"/>
      <c r="R134" s="223" t="str">
        <f t="shared" si="16"/>
        <v>3.11.01</v>
      </c>
      <c r="S134" s="223" t="str">
        <f t="shared" si="14"/>
        <v>BANGUNAN GEDUNG TEMPAT KERJA</v>
      </c>
      <c r="T134" s="223">
        <f t="shared" si="15"/>
        <v>50</v>
      </c>
      <c r="U134" s="155">
        <f t="shared" si="17"/>
        <v>7788359.7999999998</v>
      </c>
      <c r="V134" s="224"/>
      <c r="W134" s="155"/>
      <c r="X134" s="155"/>
      <c r="Y134" s="155"/>
      <c r="Z134" s="224"/>
      <c r="AA134" s="224">
        <f t="shared" si="23"/>
        <v>7788359.7999999998</v>
      </c>
      <c r="AB134" s="224">
        <f t="shared" si="24"/>
        <v>7788359.7999999998</v>
      </c>
      <c r="AC134" s="225">
        <f t="shared" si="30"/>
        <v>2016</v>
      </c>
      <c r="AD134" s="226">
        <f t="shared" si="26"/>
        <v>373841280.39999998</v>
      </c>
      <c r="AE134" s="218">
        <f t="shared" si="27"/>
        <v>15576719.6</v>
      </c>
    </row>
    <row r="135" spans="1:48" s="151" customFormat="1" ht="35.25" customHeight="1" x14ac:dyDescent="0.15">
      <c r="A135" s="222" t="s">
        <v>730</v>
      </c>
      <c r="B135" s="236" t="s">
        <v>846</v>
      </c>
      <c r="C135" s="107" t="s">
        <v>888</v>
      </c>
      <c r="D135" s="107"/>
      <c r="E135" s="106" t="s">
        <v>480</v>
      </c>
      <c r="F135" s="98"/>
      <c r="G135" s="98"/>
      <c r="H135" s="98"/>
      <c r="I135" s="107"/>
      <c r="J135" s="229" t="s">
        <v>639</v>
      </c>
      <c r="K135" s="98"/>
      <c r="L135" s="106"/>
      <c r="M135" s="106"/>
      <c r="N135" s="106"/>
      <c r="O135" s="106"/>
      <c r="P135" s="215">
        <v>356820000</v>
      </c>
      <c r="Q135" s="217"/>
      <c r="R135" s="728" t="s">
        <v>733</v>
      </c>
      <c r="S135" s="729"/>
      <c r="T135" s="729"/>
      <c r="U135" s="729"/>
      <c r="V135" s="729"/>
      <c r="W135" s="729"/>
      <c r="X135" s="729"/>
      <c r="Y135" s="729"/>
      <c r="Z135" s="729"/>
      <c r="AA135" s="729"/>
      <c r="AB135" s="729"/>
      <c r="AC135" s="729"/>
      <c r="AD135" s="729"/>
      <c r="AE135" s="729"/>
    </row>
    <row r="136" spans="1:48" s="151" customFormat="1" ht="37.5" customHeight="1" x14ac:dyDescent="0.15">
      <c r="A136" s="222" t="s">
        <v>730</v>
      </c>
      <c r="B136" s="237" t="s">
        <v>847</v>
      </c>
      <c r="C136" s="107" t="s">
        <v>888</v>
      </c>
      <c r="D136" s="107"/>
      <c r="E136" s="106" t="s">
        <v>480</v>
      </c>
      <c r="F136" s="98"/>
      <c r="G136" s="98"/>
      <c r="H136" s="98"/>
      <c r="I136" s="107"/>
      <c r="J136" s="229" t="s">
        <v>639</v>
      </c>
      <c r="K136" s="98"/>
      <c r="L136" s="106"/>
      <c r="M136" s="106"/>
      <c r="N136" s="106"/>
      <c r="O136" s="106"/>
      <c r="P136" s="215">
        <f>582446000.282501+203162600</f>
        <v>785608600.28250098</v>
      </c>
      <c r="Q136" s="217" t="s">
        <v>729</v>
      </c>
      <c r="R136" s="728"/>
      <c r="S136" s="729"/>
      <c r="T136" s="729"/>
      <c r="U136" s="729"/>
      <c r="V136" s="729"/>
      <c r="W136" s="729"/>
      <c r="X136" s="729"/>
      <c r="Y136" s="729"/>
      <c r="Z136" s="729"/>
      <c r="AA136" s="729"/>
      <c r="AB136" s="729"/>
      <c r="AC136" s="729"/>
      <c r="AD136" s="729"/>
      <c r="AE136" s="729"/>
    </row>
    <row r="137" spans="1:48" s="151" customFormat="1" ht="36" customHeight="1" x14ac:dyDescent="0.15">
      <c r="A137" s="222" t="s">
        <v>730</v>
      </c>
      <c r="B137" s="236" t="s">
        <v>848</v>
      </c>
      <c r="C137" s="107" t="s">
        <v>888</v>
      </c>
      <c r="D137" s="107"/>
      <c r="E137" s="106" t="s">
        <v>480</v>
      </c>
      <c r="F137" s="98"/>
      <c r="G137" s="98"/>
      <c r="H137" s="98"/>
      <c r="I137" s="107"/>
      <c r="J137" s="229" t="s">
        <v>639</v>
      </c>
      <c r="K137" s="98"/>
      <c r="L137" s="106"/>
      <c r="M137" s="106"/>
      <c r="N137" s="106"/>
      <c r="O137" s="106"/>
      <c r="P137" s="215">
        <v>199149000</v>
      </c>
      <c r="Q137" s="217"/>
      <c r="R137" s="728"/>
      <c r="S137" s="729"/>
      <c r="T137" s="729"/>
      <c r="U137" s="729"/>
      <c r="V137" s="729"/>
      <c r="W137" s="729"/>
      <c r="X137" s="729"/>
      <c r="Y137" s="729"/>
      <c r="Z137" s="729"/>
      <c r="AA137" s="729"/>
      <c r="AB137" s="729"/>
      <c r="AC137" s="729"/>
      <c r="AD137" s="729"/>
      <c r="AE137" s="729"/>
    </row>
    <row r="138" spans="1:48" s="151" customFormat="1" ht="48.75" customHeight="1" x14ac:dyDescent="0.15">
      <c r="A138" s="222" t="s">
        <v>730</v>
      </c>
      <c r="B138" s="236" t="s">
        <v>849</v>
      </c>
      <c r="C138" s="107" t="s">
        <v>888</v>
      </c>
      <c r="D138" s="107"/>
      <c r="E138" s="106" t="s">
        <v>480</v>
      </c>
      <c r="F138" s="98"/>
      <c r="G138" s="98"/>
      <c r="H138" s="98"/>
      <c r="I138" s="107"/>
      <c r="J138" s="229" t="s">
        <v>639</v>
      </c>
      <c r="K138" s="98"/>
      <c r="L138" s="106"/>
      <c r="M138" s="106"/>
      <c r="N138" s="106"/>
      <c r="O138" s="106"/>
      <c r="P138" s="215">
        <v>199439000</v>
      </c>
      <c r="Q138" s="217"/>
      <c r="R138" s="728"/>
      <c r="S138" s="729"/>
      <c r="T138" s="729"/>
      <c r="U138" s="729"/>
      <c r="V138" s="729"/>
      <c r="W138" s="729"/>
      <c r="X138" s="729"/>
      <c r="Y138" s="729"/>
      <c r="Z138" s="729"/>
      <c r="AA138" s="729"/>
      <c r="AB138" s="729"/>
      <c r="AC138" s="729"/>
      <c r="AD138" s="729"/>
      <c r="AE138" s="729"/>
    </row>
    <row r="139" spans="1:48" s="151" customFormat="1" ht="44.25" customHeight="1" x14ac:dyDescent="0.15">
      <c r="A139" s="222" t="s">
        <v>730</v>
      </c>
      <c r="B139" s="236" t="s">
        <v>850</v>
      </c>
      <c r="C139" s="107" t="s">
        <v>888</v>
      </c>
      <c r="D139" s="107"/>
      <c r="E139" s="106" t="s">
        <v>480</v>
      </c>
      <c r="F139" s="98"/>
      <c r="G139" s="98"/>
      <c r="H139" s="98"/>
      <c r="I139" s="107"/>
      <c r="J139" s="229" t="s">
        <v>639</v>
      </c>
      <c r="K139" s="98"/>
      <c r="L139" s="106"/>
      <c r="M139" s="106"/>
      <c r="N139" s="106"/>
      <c r="O139" s="106"/>
      <c r="P139" s="215">
        <v>199249000</v>
      </c>
      <c r="Q139" s="217"/>
      <c r="R139" s="728"/>
      <c r="S139" s="729"/>
      <c r="T139" s="729"/>
      <c r="U139" s="729"/>
      <c r="V139" s="729"/>
      <c r="W139" s="729"/>
      <c r="X139" s="729"/>
      <c r="Y139" s="729"/>
      <c r="Z139" s="729"/>
      <c r="AA139" s="729"/>
      <c r="AB139" s="729"/>
      <c r="AC139" s="729"/>
      <c r="AD139" s="729"/>
      <c r="AE139" s="729"/>
    </row>
    <row r="140" spans="1:48" s="151" customFormat="1" ht="24.75" customHeight="1" x14ac:dyDescent="0.15">
      <c r="A140" s="231"/>
      <c r="B140" s="107"/>
      <c r="C140" s="107"/>
      <c r="D140" s="107"/>
      <c r="E140" s="106"/>
      <c r="F140" s="98"/>
      <c r="G140" s="98"/>
      <c r="H140" s="98"/>
      <c r="I140" s="107"/>
      <c r="J140" s="106"/>
      <c r="K140" s="106"/>
      <c r="L140" s="106"/>
      <c r="M140" s="106"/>
      <c r="N140" s="106"/>
      <c r="O140" s="106"/>
      <c r="P140" s="215"/>
      <c r="Q140" s="217"/>
      <c r="U140" s="216"/>
      <c r="V140" s="216"/>
    </row>
    <row r="141" spans="1:48" s="151" customFormat="1" ht="30" customHeight="1" x14ac:dyDescent="0.15">
      <c r="A141" s="232" t="s">
        <v>316</v>
      </c>
      <c r="B141" s="105" t="s">
        <v>843</v>
      </c>
      <c r="C141" s="184" t="s">
        <v>11</v>
      </c>
      <c r="D141" s="107"/>
      <c r="E141" s="106"/>
      <c r="F141" s="106"/>
      <c r="G141" s="106"/>
      <c r="H141" s="107"/>
      <c r="I141" s="107"/>
      <c r="J141" s="106"/>
      <c r="K141" s="106"/>
      <c r="L141" s="106"/>
      <c r="M141" s="106"/>
      <c r="N141" s="106"/>
      <c r="O141" s="106"/>
      <c r="P141" s="215"/>
      <c r="Q141" s="217"/>
      <c r="U141" s="216"/>
      <c r="V141" s="216"/>
    </row>
    <row r="142" spans="1:48" s="151" customFormat="1" ht="26.25" customHeight="1" thickBot="1" x14ac:dyDescent="0.2">
      <c r="A142" s="233"/>
      <c r="B142" s="172"/>
      <c r="C142" s="172"/>
      <c r="D142" s="172"/>
      <c r="E142" s="171"/>
      <c r="F142" s="171"/>
      <c r="G142" s="171"/>
      <c r="H142" s="172"/>
      <c r="I142" s="172"/>
      <c r="J142" s="171"/>
      <c r="K142" s="171"/>
      <c r="L142" s="171"/>
      <c r="M142" s="171"/>
      <c r="N142" s="171"/>
      <c r="O142" s="171"/>
      <c r="P142" s="234"/>
      <c r="Q142" s="235"/>
      <c r="U142" s="216"/>
      <c r="V142" s="216"/>
    </row>
    <row r="143" spans="1:48" s="89" customFormat="1" ht="14" x14ac:dyDescent="0.15">
      <c r="A143" s="136"/>
      <c r="B143" s="136"/>
      <c r="C143" s="136"/>
      <c r="D143" s="136"/>
      <c r="E143" s="114"/>
      <c r="F143" s="114"/>
      <c r="G143" s="114"/>
      <c r="H143" s="136"/>
      <c r="I143" s="136"/>
      <c r="J143" s="114"/>
      <c r="K143" s="114"/>
      <c r="L143" s="114"/>
      <c r="M143" s="114"/>
      <c r="N143" s="114"/>
      <c r="O143" s="114"/>
      <c r="P143" s="114"/>
      <c r="Q143" s="136"/>
      <c r="U143" s="88"/>
      <c r="V143" s="88"/>
    </row>
    <row r="144" spans="1:48" s="89" customFormat="1" ht="14" x14ac:dyDescent="0.15">
      <c r="A144" s="161"/>
      <c r="B144" s="144"/>
      <c r="C144" s="144"/>
      <c r="D144" s="144"/>
      <c r="E144" s="144"/>
      <c r="F144" s="144"/>
      <c r="G144" s="147"/>
      <c r="H144" s="141"/>
      <c r="I144" s="141"/>
      <c r="J144" s="147"/>
      <c r="K144" s="147"/>
      <c r="L144" s="147"/>
      <c r="M144" s="147"/>
      <c r="N144" s="147"/>
      <c r="O144" s="147"/>
      <c r="P144" s="147"/>
      <c r="Q144" s="141"/>
      <c r="U144" s="88"/>
      <c r="V144" s="88"/>
    </row>
    <row r="145" spans="1:22" s="89" customFormat="1" ht="14" x14ac:dyDescent="0.15">
      <c r="A145" s="161"/>
      <c r="B145" s="620" t="s">
        <v>328</v>
      </c>
      <c r="C145" s="620"/>
      <c r="D145" s="620"/>
      <c r="E145" s="620"/>
      <c r="F145" s="90"/>
      <c r="G145" s="90"/>
      <c r="H145" s="91"/>
      <c r="I145" s="622" t="s">
        <v>840</v>
      </c>
      <c r="J145" s="622"/>
      <c r="K145" s="622"/>
      <c r="L145" s="622"/>
      <c r="M145" s="622"/>
      <c r="N145" s="622"/>
      <c r="O145" s="622"/>
      <c r="P145" s="622"/>
      <c r="Q145" s="147"/>
      <c r="U145" s="88"/>
      <c r="V145" s="88"/>
    </row>
    <row r="146" spans="1:22" s="89" customFormat="1" ht="14" x14ac:dyDescent="0.15">
      <c r="A146" s="161"/>
      <c r="B146" s="620" t="s">
        <v>862</v>
      </c>
      <c r="C146" s="620"/>
      <c r="D146" s="620"/>
      <c r="E146" s="620"/>
      <c r="F146" s="90"/>
      <c r="G146" s="90"/>
      <c r="H146" s="91"/>
      <c r="I146" s="165"/>
      <c r="J146" s="165"/>
      <c r="K146" s="165"/>
      <c r="L146" s="165"/>
      <c r="M146" s="165"/>
      <c r="P146" s="141"/>
      <c r="Q146" s="141"/>
      <c r="U146" s="88"/>
      <c r="V146" s="88"/>
    </row>
    <row r="147" spans="1:22" s="89" customFormat="1" ht="14" x14ac:dyDescent="0.15">
      <c r="A147" s="161"/>
      <c r="B147" s="620" t="s">
        <v>330</v>
      </c>
      <c r="C147" s="620"/>
      <c r="D147" s="620"/>
      <c r="E147" s="620"/>
      <c r="F147" s="90"/>
      <c r="G147" s="90"/>
      <c r="H147" s="91"/>
      <c r="I147" s="620" t="s">
        <v>36</v>
      </c>
      <c r="J147" s="620"/>
      <c r="K147" s="620"/>
      <c r="L147" s="620"/>
      <c r="M147" s="620"/>
      <c r="N147" s="620"/>
      <c r="O147" s="620"/>
      <c r="P147" s="620"/>
      <c r="Q147" s="141"/>
      <c r="U147" s="88"/>
      <c r="V147" s="88"/>
    </row>
    <row r="148" spans="1:22" s="89" customFormat="1" ht="14" x14ac:dyDescent="0.15">
      <c r="A148" s="161"/>
      <c r="B148" s="92"/>
      <c r="C148" s="162"/>
      <c r="D148" s="162"/>
      <c r="E148" s="162"/>
      <c r="F148" s="90"/>
      <c r="G148" s="90"/>
      <c r="H148" s="91"/>
      <c r="I148" s="162"/>
      <c r="J148" s="162"/>
      <c r="K148" s="162"/>
      <c r="L148" s="162"/>
      <c r="M148" s="90"/>
      <c r="N148" s="142"/>
      <c r="O148" s="140"/>
      <c r="P148" s="147"/>
      <c r="Q148" s="141"/>
      <c r="U148" s="88"/>
      <c r="V148" s="88"/>
    </row>
    <row r="149" spans="1:22" s="89" customFormat="1" ht="14" x14ac:dyDescent="0.15">
      <c r="A149" s="161"/>
      <c r="B149" s="93"/>
      <c r="C149" s="90"/>
      <c r="D149" s="90"/>
      <c r="E149" s="90"/>
      <c r="F149" s="90"/>
      <c r="G149" s="90"/>
      <c r="H149" s="91"/>
      <c r="I149" s="92"/>
      <c r="J149" s="92"/>
      <c r="K149" s="92"/>
      <c r="L149" s="94"/>
      <c r="M149" s="94"/>
      <c r="N149" s="143"/>
      <c r="O149" s="143"/>
      <c r="P149" s="147"/>
      <c r="Q149" s="141"/>
      <c r="U149" s="88"/>
      <c r="V149" s="88"/>
    </row>
    <row r="150" spans="1:22" s="89" customFormat="1" ht="14" x14ac:dyDescent="0.15">
      <c r="A150" s="161"/>
      <c r="B150" s="90"/>
      <c r="C150" s="92"/>
      <c r="D150" s="92"/>
      <c r="E150" s="92"/>
      <c r="F150" s="92"/>
      <c r="G150" s="92"/>
      <c r="H150" s="95"/>
      <c r="I150" s="633"/>
      <c r="J150" s="633"/>
      <c r="K150" s="633"/>
      <c r="L150" s="633"/>
      <c r="M150" s="93"/>
      <c r="N150" s="145"/>
      <c r="O150" s="145"/>
      <c r="P150" s="147"/>
      <c r="Q150" s="141"/>
      <c r="U150" s="88"/>
      <c r="V150" s="88"/>
    </row>
    <row r="151" spans="1:22" s="89" customFormat="1" ht="14" x14ac:dyDescent="0.15">
      <c r="B151" s="633" t="s">
        <v>395</v>
      </c>
      <c r="C151" s="633"/>
      <c r="D151" s="633"/>
      <c r="E151" s="633"/>
      <c r="F151" s="93"/>
      <c r="G151" s="93"/>
      <c r="H151" s="95"/>
      <c r="I151" s="633" t="s">
        <v>837</v>
      </c>
      <c r="J151" s="633"/>
      <c r="K151" s="633"/>
      <c r="L151" s="633"/>
      <c r="M151" s="633"/>
      <c r="N151" s="633"/>
      <c r="O151" s="633"/>
      <c r="P151" s="633"/>
      <c r="U151" s="88"/>
      <c r="V151" s="88"/>
    </row>
    <row r="152" spans="1:22" s="89" customFormat="1" ht="14" x14ac:dyDescent="0.15">
      <c r="B152" s="620" t="s">
        <v>839</v>
      </c>
      <c r="C152" s="620"/>
      <c r="D152" s="620"/>
      <c r="E152" s="620"/>
      <c r="F152" s="90"/>
      <c r="G152" s="90"/>
      <c r="H152" s="95"/>
      <c r="I152" s="620" t="s">
        <v>838</v>
      </c>
      <c r="J152" s="620"/>
      <c r="K152" s="620"/>
      <c r="L152" s="620"/>
      <c r="M152" s="620"/>
      <c r="N152" s="620"/>
      <c r="O152" s="620"/>
      <c r="P152" s="620"/>
      <c r="U152" s="88"/>
      <c r="V152" s="88"/>
    </row>
    <row r="153" spans="1:22" s="89" customFormat="1" ht="14" x14ac:dyDescent="0.15">
      <c r="J153" s="148"/>
      <c r="U153" s="88"/>
      <c r="V153" s="88"/>
    </row>
    <row r="154" spans="1:22" s="86" customFormat="1" ht="14" x14ac:dyDescent="0.15">
      <c r="J154" s="149"/>
      <c r="U154" s="108"/>
      <c r="V154" s="108"/>
    </row>
    <row r="155" spans="1:22" s="86" customFormat="1" ht="14" x14ac:dyDescent="0.15">
      <c r="J155" s="149"/>
      <c r="U155" s="108"/>
      <c r="V155" s="108"/>
    </row>
  </sheetData>
  <mergeCells count="50">
    <mergeCell ref="AC6:AC8"/>
    <mergeCell ref="AD6:AD8"/>
    <mergeCell ref="AB6:AB8"/>
    <mergeCell ref="AE6:AE8"/>
    <mergeCell ref="R135:AE139"/>
    <mergeCell ref="W6:W8"/>
    <mergeCell ref="X6:X8"/>
    <mergeCell ref="Y6:Y8"/>
    <mergeCell ref="Z6:Z8"/>
    <mergeCell ref="AA6:AA8"/>
    <mergeCell ref="R6:R8"/>
    <mergeCell ref="S6:S8"/>
    <mergeCell ref="T6:T8"/>
    <mergeCell ref="U6:U8"/>
    <mergeCell ref="V6:V8"/>
    <mergeCell ref="I150:L150"/>
    <mergeCell ref="I145:P145"/>
    <mergeCell ref="I147:P147"/>
    <mergeCell ref="I151:P151"/>
    <mergeCell ref="I152:P152"/>
    <mergeCell ref="B145:E145"/>
    <mergeCell ref="B146:E146"/>
    <mergeCell ref="B147:E147"/>
    <mergeCell ref="B151:E151"/>
    <mergeCell ref="B152:E152"/>
    <mergeCell ref="A6:A8"/>
    <mergeCell ref="C6:D6"/>
    <mergeCell ref="F6:G6"/>
    <mergeCell ref="J6:K6"/>
    <mergeCell ref="A1:Q1"/>
    <mergeCell ref="N4:Q4"/>
    <mergeCell ref="B5:G5"/>
    <mergeCell ref="N5:Q5"/>
    <mergeCell ref="A2:Q2"/>
    <mergeCell ref="B6:B8"/>
    <mergeCell ref="C7:C8"/>
    <mergeCell ref="D7:D8"/>
    <mergeCell ref="E6:E8"/>
    <mergeCell ref="F7:F8"/>
    <mergeCell ref="G7:G8"/>
    <mergeCell ref="H6:H8"/>
    <mergeCell ref="N6:N8"/>
    <mergeCell ref="O6:O8"/>
    <mergeCell ref="P6:P8"/>
    <mergeCell ref="Q6:Q8"/>
    <mergeCell ref="I6:I8"/>
    <mergeCell ref="J7:J8"/>
    <mergeCell ref="K7:K8"/>
    <mergeCell ref="L6:L8"/>
    <mergeCell ref="M6:M8"/>
  </mergeCells>
  <phoneticPr fontId="25" type="noConversion"/>
  <printOptions horizontalCentered="1"/>
  <pageMargins left="0.27559055118110237" right="0.27559055118110237" top="0.9055118110236221" bottom="0.74803149606299213" header="0.31496062992125984" footer="0.31496062992125984"/>
  <pageSetup paperSize="258" scale="55" firstPageNumber="12" orientation="landscape" useFirstPageNumber="1" r:id="rId1"/>
  <headerFooter>
    <oddFooter>&amp;C&amp;P&amp;RDINAS KOPERASI UKM PERDAGANGAN DAN PERINDUSTRIAN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G129"/>
  <sheetViews>
    <sheetView view="pageBreakPreview" topLeftCell="B105" zoomScale="80" zoomScaleNormal="90" zoomScaleSheetLayoutView="80" workbookViewId="0">
      <selection activeCell="B115" sqref="B115:E115"/>
    </sheetView>
  </sheetViews>
  <sheetFormatPr baseColWidth="10" defaultColWidth="8.83203125" defaultRowHeight="15" x14ac:dyDescent="0.2"/>
  <cols>
    <col min="1" max="1" width="7.33203125" style="86" customWidth="1"/>
    <col min="2" max="2" width="40.5" style="86" customWidth="1"/>
    <col min="3" max="3" width="13.1640625" style="86" customWidth="1"/>
    <col min="4" max="4" width="10.5" style="86" customWidth="1"/>
    <col min="5" max="5" width="14" style="86" customWidth="1"/>
    <col min="6" max="6" width="14.83203125" style="86" bestFit="1" customWidth="1"/>
    <col min="7" max="8" width="8.83203125" style="86"/>
    <col min="9" max="9" width="17.6640625" style="86" customWidth="1"/>
    <col min="10" max="10" width="12.83203125" style="149" customWidth="1"/>
    <col min="11" max="11" width="21.1640625" style="86" customWidth="1"/>
    <col min="12" max="12" width="8.83203125" style="86"/>
    <col min="13" max="13" width="17.5" style="86" customWidth="1"/>
    <col min="14" max="14" width="16.5" style="86" customWidth="1"/>
    <col min="15" max="15" width="13.5" style="86" customWidth="1"/>
    <col min="16" max="16" width="19.83203125" style="86" customWidth="1"/>
    <col min="17" max="17" width="17.5" style="86" customWidth="1"/>
    <col min="18" max="20" width="24" style="318" hidden="1" customWidth="1"/>
    <col min="21" max="22" width="24" style="319" hidden="1" customWidth="1"/>
    <col min="23" max="31" width="24" style="318" hidden="1" customWidth="1"/>
    <col min="32" max="58" width="0" style="318" hidden="1" customWidth="1"/>
    <col min="59" max="59" width="18.6640625" style="318" bestFit="1" customWidth="1"/>
    <col min="60" max="16384" width="8.83203125" style="318"/>
  </cols>
  <sheetData>
    <row r="1" spans="1:59" s="89" customFormat="1" ht="25" x14ac:dyDescent="0.15">
      <c r="A1" s="714" t="s">
        <v>333</v>
      </c>
      <c r="B1" s="714"/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  <c r="P1" s="714"/>
      <c r="Q1" s="714"/>
      <c r="U1" s="88"/>
      <c r="V1" s="88"/>
    </row>
    <row r="2" spans="1:59" s="89" customFormat="1" ht="25" x14ac:dyDescent="0.15">
      <c r="A2" s="714" t="s">
        <v>842</v>
      </c>
      <c r="B2" s="714"/>
      <c r="C2" s="714"/>
      <c r="D2" s="714"/>
      <c r="E2" s="714"/>
      <c r="F2" s="714"/>
      <c r="G2" s="714"/>
      <c r="H2" s="714"/>
      <c r="I2" s="714"/>
      <c r="J2" s="714"/>
      <c r="K2" s="714"/>
      <c r="L2" s="714"/>
      <c r="M2" s="714"/>
      <c r="N2" s="714"/>
      <c r="O2" s="714"/>
      <c r="P2" s="714"/>
      <c r="Q2" s="714"/>
      <c r="U2" s="88"/>
      <c r="V2" s="88"/>
    </row>
    <row r="3" spans="1:59" s="89" customFormat="1" ht="14" x14ac:dyDescent="0.15">
      <c r="A3" s="377"/>
      <c r="B3" s="377"/>
      <c r="C3" s="377"/>
      <c r="D3" s="377"/>
      <c r="E3" s="376"/>
      <c r="F3" s="376"/>
      <c r="G3" s="376"/>
      <c r="H3" s="377"/>
      <c r="I3" s="377"/>
      <c r="J3" s="376"/>
      <c r="K3" s="376"/>
      <c r="L3" s="376"/>
      <c r="M3" s="376"/>
      <c r="N3" s="376"/>
      <c r="O3" s="376"/>
      <c r="P3" s="376"/>
      <c r="Q3" s="377"/>
      <c r="U3" s="88"/>
      <c r="V3" s="88"/>
    </row>
    <row r="4" spans="1:59" s="89" customFormat="1" ht="14" x14ac:dyDescent="0.15">
      <c r="A4" s="377"/>
      <c r="B4" s="377"/>
      <c r="C4" s="377"/>
      <c r="D4" s="377"/>
      <c r="E4" s="376"/>
      <c r="F4" s="376"/>
      <c r="G4" s="376"/>
      <c r="H4" s="377"/>
      <c r="I4" s="377"/>
      <c r="J4" s="376"/>
      <c r="K4" s="376"/>
      <c r="L4" s="376"/>
      <c r="M4" s="376"/>
      <c r="N4" s="715" t="s">
        <v>294</v>
      </c>
      <c r="O4" s="715"/>
      <c r="P4" s="715"/>
      <c r="Q4" s="715"/>
      <c r="U4" s="88"/>
      <c r="V4" s="88"/>
    </row>
    <row r="5" spans="1:59" s="89" customFormat="1" thickBot="1" x14ac:dyDescent="0.2">
      <c r="A5" s="377"/>
      <c r="B5" s="715" t="s">
        <v>1084</v>
      </c>
      <c r="C5" s="715"/>
      <c r="D5" s="715"/>
      <c r="E5" s="715"/>
      <c r="F5" s="715"/>
      <c r="G5" s="715"/>
      <c r="H5" s="177"/>
      <c r="I5" s="377"/>
      <c r="J5" s="376"/>
      <c r="K5" s="376"/>
      <c r="L5" s="376"/>
      <c r="M5" s="376"/>
      <c r="N5" s="715" t="s">
        <v>294</v>
      </c>
      <c r="O5" s="715"/>
      <c r="P5" s="715"/>
      <c r="Q5" s="715"/>
      <c r="U5" s="88"/>
      <c r="V5" s="88"/>
    </row>
    <row r="6" spans="1:59" s="89" customFormat="1" ht="31" customHeight="1" x14ac:dyDescent="0.15">
      <c r="A6" s="747" t="s">
        <v>902</v>
      </c>
      <c r="B6" s="743" t="s">
        <v>903</v>
      </c>
      <c r="C6" s="743" t="s">
        <v>742</v>
      </c>
      <c r="D6" s="743"/>
      <c r="E6" s="743" t="s">
        <v>904</v>
      </c>
      <c r="F6" s="743" t="s">
        <v>810</v>
      </c>
      <c r="G6" s="743"/>
      <c r="H6" s="743" t="s">
        <v>813</v>
      </c>
      <c r="I6" s="743" t="s">
        <v>905</v>
      </c>
      <c r="J6" s="743" t="s">
        <v>814</v>
      </c>
      <c r="K6" s="743"/>
      <c r="L6" s="743" t="s">
        <v>745</v>
      </c>
      <c r="M6" s="743" t="s">
        <v>748</v>
      </c>
      <c r="N6" s="743" t="s">
        <v>815</v>
      </c>
      <c r="O6" s="743" t="s">
        <v>906</v>
      </c>
      <c r="P6" s="743" t="s">
        <v>753</v>
      </c>
      <c r="Q6" s="744" t="s">
        <v>754</v>
      </c>
      <c r="R6" s="733" t="s">
        <v>723</v>
      </c>
      <c r="S6" s="722" t="s">
        <v>352</v>
      </c>
      <c r="T6" s="722" t="s">
        <v>714</v>
      </c>
      <c r="U6" s="722" t="s">
        <v>715</v>
      </c>
      <c r="V6" s="736" t="s">
        <v>716</v>
      </c>
      <c r="W6" s="730" t="s">
        <v>732</v>
      </c>
      <c r="X6" s="722" t="s">
        <v>718</v>
      </c>
      <c r="Y6" s="725" t="s">
        <v>719</v>
      </c>
      <c r="Z6" s="725" t="s">
        <v>720</v>
      </c>
      <c r="AA6" s="725" t="s">
        <v>721</v>
      </c>
      <c r="AB6" s="725" t="s">
        <v>724</v>
      </c>
      <c r="AC6" s="719" t="s">
        <v>334</v>
      </c>
      <c r="AD6" s="722" t="s">
        <v>722</v>
      </c>
      <c r="AE6" s="722" t="s">
        <v>731</v>
      </c>
    </row>
    <row r="7" spans="1:59" s="89" customFormat="1" ht="15" customHeight="1" x14ac:dyDescent="0.15">
      <c r="A7" s="748"/>
      <c r="B7" s="739"/>
      <c r="C7" s="739" t="s">
        <v>743</v>
      </c>
      <c r="D7" s="739" t="s">
        <v>744</v>
      </c>
      <c r="E7" s="739"/>
      <c r="F7" s="739" t="s">
        <v>811</v>
      </c>
      <c r="G7" s="739" t="s">
        <v>812</v>
      </c>
      <c r="H7" s="739"/>
      <c r="I7" s="739"/>
      <c r="J7" s="741" t="s">
        <v>751</v>
      </c>
      <c r="K7" s="741" t="s">
        <v>742</v>
      </c>
      <c r="L7" s="739"/>
      <c r="M7" s="739"/>
      <c r="N7" s="739"/>
      <c r="O7" s="739"/>
      <c r="P7" s="739"/>
      <c r="Q7" s="745"/>
      <c r="R7" s="734"/>
      <c r="S7" s="723"/>
      <c r="T7" s="723"/>
      <c r="U7" s="723"/>
      <c r="V7" s="737"/>
      <c r="W7" s="731"/>
      <c r="X7" s="723"/>
      <c r="Y7" s="726"/>
      <c r="Z7" s="726"/>
      <c r="AA7" s="726"/>
      <c r="AB7" s="726"/>
      <c r="AC7" s="720"/>
      <c r="AD7" s="723"/>
      <c r="AE7" s="723"/>
    </row>
    <row r="8" spans="1:59" s="89" customFormat="1" ht="20" customHeight="1" thickBot="1" x14ac:dyDescent="0.2">
      <c r="A8" s="749"/>
      <c r="B8" s="740"/>
      <c r="C8" s="740"/>
      <c r="D8" s="740"/>
      <c r="E8" s="740"/>
      <c r="F8" s="740"/>
      <c r="G8" s="740"/>
      <c r="H8" s="740"/>
      <c r="I8" s="740"/>
      <c r="J8" s="742"/>
      <c r="K8" s="742"/>
      <c r="L8" s="740"/>
      <c r="M8" s="740"/>
      <c r="N8" s="740"/>
      <c r="O8" s="740"/>
      <c r="P8" s="740"/>
      <c r="Q8" s="746"/>
      <c r="R8" s="735"/>
      <c r="S8" s="724"/>
      <c r="T8" s="724"/>
      <c r="U8" s="724"/>
      <c r="V8" s="738"/>
      <c r="W8" s="732"/>
      <c r="X8" s="724"/>
      <c r="Y8" s="727"/>
      <c r="Z8" s="727"/>
      <c r="AA8" s="727"/>
      <c r="AB8" s="727"/>
      <c r="AC8" s="721"/>
      <c r="AD8" s="724"/>
      <c r="AE8" s="724"/>
    </row>
    <row r="9" spans="1:59" s="89" customFormat="1" ht="25" customHeight="1" thickBot="1" x14ac:dyDescent="0.2">
      <c r="A9" s="595">
        <v>1</v>
      </c>
      <c r="B9" s="596">
        <v>2</v>
      </c>
      <c r="C9" s="596">
        <v>3</v>
      </c>
      <c r="D9" s="597">
        <v>4</v>
      </c>
      <c r="E9" s="597">
        <v>5</v>
      </c>
      <c r="F9" s="596">
        <v>6</v>
      </c>
      <c r="G9" s="596">
        <v>7</v>
      </c>
      <c r="H9" s="597">
        <v>8</v>
      </c>
      <c r="I9" s="597">
        <v>9</v>
      </c>
      <c r="J9" s="596">
        <v>10</v>
      </c>
      <c r="K9" s="596">
        <v>11</v>
      </c>
      <c r="L9" s="596">
        <v>12</v>
      </c>
      <c r="M9" s="596">
        <v>13</v>
      </c>
      <c r="N9" s="596">
        <v>14</v>
      </c>
      <c r="O9" s="597">
        <v>15</v>
      </c>
      <c r="P9" s="596">
        <v>16</v>
      </c>
      <c r="Q9" s="562">
        <v>17</v>
      </c>
      <c r="R9" s="176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9"/>
      <c r="AD9" s="118"/>
      <c r="AE9" s="118"/>
    </row>
    <row r="10" spans="1:59" s="89" customFormat="1" ht="24" customHeight="1" thickTop="1" x14ac:dyDescent="0.15">
      <c r="A10" s="591"/>
      <c r="B10" s="592"/>
      <c r="C10" s="592"/>
      <c r="D10" s="592"/>
      <c r="E10" s="592"/>
      <c r="F10" s="592"/>
      <c r="G10" s="592"/>
      <c r="H10" s="592"/>
      <c r="I10" s="592"/>
      <c r="J10" s="592"/>
      <c r="K10" s="592"/>
      <c r="L10" s="592"/>
      <c r="M10" s="592"/>
      <c r="N10" s="592"/>
      <c r="O10" s="592"/>
      <c r="P10" s="593"/>
      <c r="Q10" s="594"/>
      <c r="U10" s="88"/>
      <c r="V10" s="88"/>
    </row>
    <row r="11" spans="1:59" s="151" customFormat="1" ht="33" customHeight="1" x14ac:dyDescent="0.15">
      <c r="A11" s="581">
        <v>1</v>
      </c>
      <c r="B11" s="181" t="s">
        <v>8</v>
      </c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215"/>
      <c r="Q11" s="582"/>
      <c r="U11" s="216"/>
      <c r="V11" s="216"/>
    </row>
    <row r="12" spans="1:59" s="151" customFormat="1" ht="33" customHeight="1" x14ac:dyDescent="0.3">
      <c r="A12" s="581" t="s">
        <v>295</v>
      </c>
      <c r="B12" s="181" t="s">
        <v>351</v>
      </c>
      <c r="C12" s="107"/>
      <c r="D12" s="107"/>
      <c r="E12" s="106"/>
      <c r="F12" s="106"/>
      <c r="G12" s="106"/>
      <c r="H12" s="107"/>
      <c r="I12" s="107"/>
      <c r="J12" s="106"/>
      <c r="K12" s="106"/>
      <c r="L12" s="106"/>
      <c r="M12" s="106"/>
      <c r="N12" s="106"/>
      <c r="O12" s="106"/>
      <c r="P12" s="215"/>
      <c r="Q12" s="583"/>
      <c r="U12" s="218"/>
      <c r="V12" s="216"/>
      <c r="W12" s="219">
        <f>SUM(W14:W88)</f>
        <v>2291246772.3586373</v>
      </c>
      <c r="X12" s="219"/>
      <c r="Y12" s="219">
        <f>SUM(Y14:Y88)</f>
        <v>483119276.42492086</v>
      </c>
      <c r="Z12" s="219">
        <f>SUM(Z14:Z88)</f>
        <v>483119276.42492086</v>
      </c>
      <c r="AA12" s="219">
        <f>SUM(AA14:AA88)</f>
        <v>520181684.61382443</v>
      </c>
      <c r="AB12" s="219">
        <f>SUM(AB14:AB88)</f>
        <v>520181684.61382443</v>
      </c>
      <c r="AC12" s="220"/>
      <c r="AD12" s="219">
        <f>SUM(AD14:AD88)</f>
        <v>21711236276.255089</v>
      </c>
      <c r="AE12" s="219">
        <f>SUM(AE14:AE88)</f>
        <v>4297848694.4361277</v>
      </c>
    </row>
    <row r="13" spans="1:59" s="151" customFormat="1" ht="33" customHeight="1" x14ac:dyDescent="0.15">
      <c r="A13" s="581" t="s">
        <v>296</v>
      </c>
      <c r="B13" s="181" t="s">
        <v>816</v>
      </c>
      <c r="C13" s="107"/>
      <c r="D13" s="107" t="s">
        <v>294</v>
      </c>
      <c r="E13" s="106" t="s">
        <v>294</v>
      </c>
      <c r="F13" s="106" t="s">
        <v>294</v>
      </c>
      <c r="G13" s="106" t="s">
        <v>294</v>
      </c>
      <c r="H13" s="106" t="s">
        <v>294</v>
      </c>
      <c r="I13" s="107" t="s">
        <v>294</v>
      </c>
      <c r="J13" s="106" t="s">
        <v>294</v>
      </c>
      <c r="K13" s="106" t="s">
        <v>294</v>
      </c>
      <c r="L13" s="106" t="s">
        <v>294</v>
      </c>
      <c r="M13" s="106" t="s">
        <v>294</v>
      </c>
      <c r="N13" s="106" t="s">
        <v>294</v>
      </c>
      <c r="O13" s="106" t="s">
        <v>294</v>
      </c>
      <c r="P13" s="285">
        <f>SUM(P14:P107)</f>
        <v>82743346823.973724</v>
      </c>
      <c r="Q13" s="584"/>
      <c r="U13" s="216"/>
      <c r="V13" s="216"/>
      <c r="BG13" s="473">
        <v>32138683202.973709</v>
      </c>
    </row>
    <row r="14" spans="1:59" s="151" customFormat="1" ht="37" customHeight="1" x14ac:dyDescent="0.15">
      <c r="A14" s="565" t="s">
        <v>730</v>
      </c>
      <c r="B14" s="98" t="s">
        <v>297</v>
      </c>
      <c r="C14" s="107" t="s">
        <v>886</v>
      </c>
      <c r="D14" s="107"/>
      <c r="E14" s="106" t="s">
        <v>26</v>
      </c>
      <c r="F14" s="98" t="s">
        <v>299</v>
      </c>
      <c r="G14" s="98"/>
      <c r="H14" s="98">
        <v>419</v>
      </c>
      <c r="I14" s="107" t="s">
        <v>301</v>
      </c>
      <c r="J14" s="106" t="s">
        <v>477</v>
      </c>
      <c r="K14" s="106"/>
      <c r="L14" s="106"/>
      <c r="M14" s="106" t="s">
        <v>298</v>
      </c>
      <c r="N14" s="106" t="s">
        <v>300</v>
      </c>
      <c r="O14" s="106" t="s">
        <v>25</v>
      </c>
      <c r="P14" s="215">
        <v>404439750</v>
      </c>
      <c r="Q14" s="585"/>
      <c r="R14" s="223" t="str">
        <f>A14</f>
        <v>3.11.01</v>
      </c>
      <c r="S14" s="223" t="str">
        <f t="shared" ref="S14:S47" si="0">VLOOKUP(R14,kelompok,2,0)</f>
        <v>BANGUNAN GEDUNG TEMPAT KERJA</v>
      </c>
      <c r="T14" s="223">
        <f t="shared" ref="T14:T47" si="1">VLOOKUP(R14,MASAMANFAAT,4,0)</f>
        <v>50</v>
      </c>
      <c r="U14" s="155">
        <f>(P14-10)/T14</f>
        <v>8088794.7999999998</v>
      </c>
      <c r="V14" s="224">
        <f>2013-AC14</f>
        <v>13</v>
      </c>
      <c r="W14" s="155">
        <f>IF(V14&gt;T14,P14-10,U14*V14)</f>
        <v>105154332.39999999</v>
      </c>
      <c r="X14" s="155">
        <f>2014-AC14</f>
        <v>14</v>
      </c>
      <c r="Y14" s="155">
        <f>IF(P14-10=W14,0,U14)</f>
        <v>8088794.7999999998</v>
      </c>
      <c r="Z14" s="224">
        <f>IF(P14-10=W14+Y14,0,U14)</f>
        <v>8088794.7999999998</v>
      </c>
      <c r="AA14" s="224">
        <f>IF(P14-10=W14+Y14+Z14,0,U14)</f>
        <v>8088794.7999999998</v>
      </c>
      <c r="AB14" s="224">
        <f>IF(P14-10=W14+Y14+Z14+AA14,0,U14)</f>
        <v>8088794.7999999998</v>
      </c>
      <c r="AC14" s="225" t="str">
        <f>J14</f>
        <v>2000</v>
      </c>
      <c r="AD14" s="226">
        <f>P14-(Y14+Z14+W14+AA14+AB14)</f>
        <v>266930238.40000001</v>
      </c>
      <c r="AE14" s="218">
        <f>W14+Y14+Z14+AA14+AB14</f>
        <v>137509511.59999999</v>
      </c>
    </row>
    <row r="15" spans="1:59" s="151" customFormat="1" ht="37" customHeight="1" x14ac:dyDescent="0.15">
      <c r="A15" s="565" t="s">
        <v>730</v>
      </c>
      <c r="B15" s="98" t="s">
        <v>302</v>
      </c>
      <c r="C15" s="107" t="s">
        <v>887</v>
      </c>
      <c r="D15" s="107"/>
      <c r="E15" s="106" t="s">
        <v>35</v>
      </c>
      <c r="F15" s="98" t="s">
        <v>299</v>
      </c>
      <c r="G15" s="98"/>
      <c r="H15" s="98">
        <v>100</v>
      </c>
      <c r="I15" s="107" t="s">
        <v>303</v>
      </c>
      <c r="J15" s="106" t="s">
        <v>477</v>
      </c>
      <c r="K15" s="106"/>
      <c r="L15" s="106"/>
      <c r="M15" s="106" t="s">
        <v>298</v>
      </c>
      <c r="N15" s="106" t="s">
        <v>300</v>
      </c>
      <c r="O15" s="106" t="s">
        <v>25</v>
      </c>
      <c r="P15" s="215">
        <v>98250000</v>
      </c>
      <c r="Q15" s="585"/>
      <c r="R15" s="223" t="str">
        <f t="shared" ref="R15:R48" si="2">A15</f>
        <v>3.11.01</v>
      </c>
      <c r="S15" s="223" t="str">
        <f t="shared" si="0"/>
        <v>BANGUNAN GEDUNG TEMPAT KERJA</v>
      </c>
      <c r="T15" s="223">
        <f t="shared" si="1"/>
        <v>50</v>
      </c>
      <c r="U15" s="155">
        <f t="shared" ref="U15:U48" si="3">(P15-10)/T15</f>
        <v>1964999.8</v>
      </c>
      <c r="V15" s="224">
        <f t="shared" ref="V15:V48" si="4">2013-AC15</f>
        <v>13</v>
      </c>
      <c r="W15" s="155">
        <f t="shared" ref="W15:W48" si="5">IF(V15&gt;T15,P15-10,U15*V15)</f>
        <v>25544997.400000002</v>
      </c>
      <c r="X15" s="155">
        <f t="shared" ref="X15:X48" si="6">2014-AC15</f>
        <v>14</v>
      </c>
      <c r="Y15" s="155">
        <f t="shared" ref="Y15:Y48" si="7">IF(P15-10=W15,0,U15)</f>
        <v>1964999.8</v>
      </c>
      <c r="Z15" s="224">
        <f t="shared" ref="Z15:Z48" si="8">IF(P15-10=W15+Y15,0,U15)</f>
        <v>1964999.8</v>
      </c>
      <c r="AA15" s="224">
        <f t="shared" ref="AA15:AA48" si="9">IF(P15-10=W15+Y15+Z15,0,U15)</f>
        <v>1964999.8</v>
      </c>
      <c r="AB15" s="224">
        <f t="shared" ref="AB15:AB48" si="10">IF(P15-10=W15+Y15+Z15+AA15,0,U15)</f>
        <v>1964999.8</v>
      </c>
      <c r="AC15" s="225" t="str">
        <f t="shared" ref="AC15:AC48" si="11">J15</f>
        <v>2000</v>
      </c>
      <c r="AD15" s="226">
        <f t="shared" ref="AD15:AD48" si="12">P15-(Y15+Z15+W15+AA15+AB15)</f>
        <v>64845003.399999991</v>
      </c>
      <c r="AE15" s="218">
        <f t="shared" ref="AE15:AE48" si="13">W15+Y15+Z15+AA15+AB15</f>
        <v>33404996.600000005</v>
      </c>
    </row>
    <row r="16" spans="1:59" s="151" customFormat="1" ht="37" customHeight="1" x14ac:dyDescent="0.15">
      <c r="A16" s="565" t="s">
        <v>730</v>
      </c>
      <c r="B16" s="98" t="s">
        <v>304</v>
      </c>
      <c r="C16" s="107" t="s">
        <v>887</v>
      </c>
      <c r="D16" s="107"/>
      <c r="E16" s="106" t="s">
        <v>35</v>
      </c>
      <c r="F16" s="98" t="s">
        <v>299</v>
      </c>
      <c r="G16" s="98"/>
      <c r="H16" s="98">
        <v>75</v>
      </c>
      <c r="I16" s="107" t="s">
        <v>303</v>
      </c>
      <c r="J16" s="106" t="s">
        <v>477</v>
      </c>
      <c r="K16" s="106"/>
      <c r="L16" s="106"/>
      <c r="M16" s="106" t="s">
        <v>298</v>
      </c>
      <c r="N16" s="106" t="s">
        <v>300</v>
      </c>
      <c r="O16" s="106" t="s">
        <v>25</v>
      </c>
      <c r="P16" s="215">
        <v>73687500</v>
      </c>
      <c r="Q16" s="583"/>
      <c r="R16" s="223" t="str">
        <f t="shared" si="2"/>
        <v>3.11.01</v>
      </c>
      <c r="S16" s="223" t="str">
        <f t="shared" si="0"/>
        <v>BANGUNAN GEDUNG TEMPAT KERJA</v>
      </c>
      <c r="T16" s="223">
        <f t="shared" si="1"/>
        <v>50</v>
      </c>
      <c r="U16" s="155">
        <f t="shared" si="3"/>
        <v>1473749.8</v>
      </c>
      <c r="V16" s="224">
        <f t="shared" si="4"/>
        <v>13</v>
      </c>
      <c r="W16" s="155">
        <f t="shared" si="5"/>
        <v>19158747.400000002</v>
      </c>
      <c r="X16" s="155">
        <f t="shared" si="6"/>
        <v>14</v>
      </c>
      <c r="Y16" s="155">
        <f t="shared" si="7"/>
        <v>1473749.8</v>
      </c>
      <c r="Z16" s="224">
        <f t="shared" si="8"/>
        <v>1473749.8</v>
      </c>
      <c r="AA16" s="224">
        <f t="shared" si="9"/>
        <v>1473749.8</v>
      </c>
      <c r="AB16" s="224">
        <f t="shared" si="10"/>
        <v>1473749.8</v>
      </c>
      <c r="AC16" s="225" t="str">
        <f t="shared" si="11"/>
        <v>2000</v>
      </c>
      <c r="AD16" s="226">
        <f t="shared" si="12"/>
        <v>48633753.399999991</v>
      </c>
      <c r="AE16" s="218">
        <f t="shared" si="13"/>
        <v>25053746.600000005</v>
      </c>
    </row>
    <row r="17" spans="1:48" s="151" customFormat="1" ht="37" customHeight="1" x14ac:dyDescent="0.15">
      <c r="A17" s="565" t="s">
        <v>730</v>
      </c>
      <c r="B17" s="98" t="s">
        <v>305</v>
      </c>
      <c r="C17" s="107" t="s">
        <v>888</v>
      </c>
      <c r="D17" s="107"/>
      <c r="E17" s="106" t="s">
        <v>35</v>
      </c>
      <c r="F17" s="98" t="s">
        <v>306</v>
      </c>
      <c r="G17" s="98"/>
      <c r="H17" s="98">
        <v>120</v>
      </c>
      <c r="I17" s="107" t="s">
        <v>303</v>
      </c>
      <c r="J17" s="106" t="s">
        <v>477</v>
      </c>
      <c r="K17" s="106"/>
      <c r="L17" s="106"/>
      <c r="M17" s="106" t="s">
        <v>298</v>
      </c>
      <c r="N17" s="106" t="s">
        <v>307</v>
      </c>
      <c r="O17" s="106" t="s">
        <v>25</v>
      </c>
      <c r="P17" s="215">
        <v>117900000</v>
      </c>
      <c r="Q17" s="583"/>
      <c r="R17" s="223" t="str">
        <f t="shared" si="2"/>
        <v>3.11.01</v>
      </c>
      <c r="S17" s="223" t="str">
        <f t="shared" si="0"/>
        <v>BANGUNAN GEDUNG TEMPAT KERJA</v>
      </c>
      <c r="T17" s="223">
        <f t="shared" si="1"/>
        <v>50</v>
      </c>
      <c r="U17" s="155">
        <f t="shared" si="3"/>
        <v>2357999.7999999998</v>
      </c>
      <c r="V17" s="224">
        <f t="shared" si="4"/>
        <v>13</v>
      </c>
      <c r="W17" s="155">
        <f t="shared" si="5"/>
        <v>30653997.399999999</v>
      </c>
      <c r="X17" s="155">
        <f t="shared" si="6"/>
        <v>14</v>
      </c>
      <c r="Y17" s="155">
        <f t="shared" si="7"/>
        <v>2357999.7999999998</v>
      </c>
      <c r="Z17" s="224">
        <f t="shared" si="8"/>
        <v>2357999.7999999998</v>
      </c>
      <c r="AA17" s="224">
        <f t="shared" si="9"/>
        <v>2357999.7999999998</v>
      </c>
      <c r="AB17" s="224">
        <f t="shared" si="10"/>
        <v>2357999.7999999998</v>
      </c>
      <c r="AC17" s="225" t="str">
        <f t="shared" si="11"/>
        <v>2000</v>
      </c>
      <c r="AD17" s="226">
        <f t="shared" si="12"/>
        <v>77814003.400000006</v>
      </c>
      <c r="AE17" s="218">
        <f t="shared" si="13"/>
        <v>40085996.599999994</v>
      </c>
    </row>
    <row r="18" spans="1:48" s="151" customFormat="1" ht="37" customHeight="1" x14ac:dyDescent="0.15">
      <c r="A18" s="565" t="s">
        <v>730</v>
      </c>
      <c r="B18" s="98" t="s">
        <v>308</v>
      </c>
      <c r="C18" s="107" t="s">
        <v>887</v>
      </c>
      <c r="D18" s="107"/>
      <c r="E18" s="106" t="s">
        <v>35</v>
      </c>
      <c r="F18" s="98" t="s">
        <v>306</v>
      </c>
      <c r="G18" s="98"/>
      <c r="H18" s="98">
        <v>96</v>
      </c>
      <c r="I18" s="107" t="s">
        <v>303</v>
      </c>
      <c r="J18" s="106" t="s">
        <v>477</v>
      </c>
      <c r="K18" s="106"/>
      <c r="L18" s="106"/>
      <c r="M18" s="106" t="s">
        <v>298</v>
      </c>
      <c r="N18" s="106" t="s">
        <v>307</v>
      </c>
      <c r="O18" s="106" t="s">
        <v>25</v>
      </c>
      <c r="P18" s="215">
        <v>94320000</v>
      </c>
      <c r="Q18" s="583"/>
      <c r="R18" s="223" t="str">
        <f t="shared" si="2"/>
        <v>3.11.01</v>
      </c>
      <c r="S18" s="223" t="str">
        <f t="shared" si="0"/>
        <v>BANGUNAN GEDUNG TEMPAT KERJA</v>
      </c>
      <c r="T18" s="223">
        <f t="shared" si="1"/>
        <v>50</v>
      </c>
      <c r="U18" s="155">
        <f t="shared" si="3"/>
        <v>1886399.8</v>
      </c>
      <c r="V18" s="224">
        <f t="shared" si="4"/>
        <v>13</v>
      </c>
      <c r="W18" s="155">
        <f t="shared" si="5"/>
        <v>24523197.400000002</v>
      </c>
      <c r="X18" s="155">
        <f t="shared" si="6"/>
        <v>14</v>
      </c>
      <c r="Y18" s="155">
        <f t="shared" si="7"/>
        <v>1886399.8</v>
      </c>
      <c r="Z18" s="224">
        <f t="shared" si="8"/>
        <v>1886399.8</v>
      </c>
      <c r="AA18" s="224">
        <f t="shared" si="9"/>
        <v>1886399.8</v>
      </c>
      <c r="AB18" s="224">
        <f t="shared" si="10"/>
        <v>1886399.8</v>
      </c>
      <c r="AC18" s="225" t="str">
        <f t="shared" si="11"/>
        <v>2000</v>
      </c>
      <c r="AD18" s="226">
        <f t="shared" si="12"/>
        <v>62251203.399999991</v>
      </c>
      <c r="AE18" s="218">
        <f t="shared" si="13"/>
        <v>32068796.600000005</v>
      </c>
    </row>
    <row r="19" spans="1:48" s="151" customFormat="1" ht="37" customHeight="1" x14ac:dyDescent="0.15">
      <c r="A19" s="565" t="s">
        <v>730</v>
      </c>
      <c r="B19" s="107" t="s">
        <v>309</v>
      </c>
      <c r="C19" s="107" t="s">
        <v>887</v>
      </c>
      <c r="D19" s="107" t="s">
        <v>353</v>
      </c>
      <c r="E19" s="106" t="s">
        <v>26</v>
      </c>
      <c r="F19" s="98" t="s">
        <v>306</v>
      </c>
      <c r="G19" s="98"/>
      <c r="H19" s="98">
        <v>240</v>
      </c>
      <c r="I19" s="107" t="s">
        <v>303</v>
      </c>
      <c r="J19" s="106">
        <v>2004</v>
      </c>
      <c r="K19" s="106" t="s">
        <v>294</v>
      </c>
      <c r="L19" s="106"/>
      <c r="M19" s="106" t="s">
        <v>298</v>
      </c>
      <c r="N19" s="106" t="s">
        <v>307</v>
      </c>
      <c r="O19" s="106" t="s">
        <v>25</v>
      </c>
      <c r="P19" s="215">
        <v>251520000</v>
      </c>
      <c r="Q19" s="583"/>
      <c r="R19" s="223" t="str">
        <f t="shared" si="2"/>
        <v>3.11.01</v>
      </c>
      <c r="S19" s="223" t="str">
        <f t="shared" si="0"/>
        <v>BANGUNAN GEDUNG TEMPAT KERJA</v>
      </c>
      <c r="T19" s="223">
        <f t="shared" si="1"/>
        <v>50</v>
      </c>
      <c r="U19" s="155">
        <f t="shared" si="3"/>
        <v>5030399.8</v>
      </c>
      <c r="V19" s="224">
        <f t="shared" si="4"/>
        <v>9</v>
      </c>
      <c r="W19" s="155">
        <f t="shared" si="5"/>
        <v>45273598.199999996</v>
      </c>
      <c r="X19" s="155">
        <f t="shared" si="6"/>
        <v>10</v>
      </c>
      <c r="Y19" s="155">
        <f t="shared" si="7"/>
        <v>5030399.8</v>
      </c>
      <c r="Z19" s="224">
        <f t="shared" si="8"/>
        <v>5030399.8</v>
      </c>
      <c r="AA19" s="224">
        <f t="shared" si="9"/>
        <v>5030399.8</v>
      </c>
      <c r="AB19" s="224">
        <f t="shared" si="10"/>
        <v>5030399.8</v>
      </c>
      <c r="AC19" s="225">
        <f t="shared" si="11"/>
        <v>2004</v>
      </c>
      <c r="AD19" s="226">
        <f t="shared" si="12"/>
        <v>186124802.60000002</v>
      </c>
      <c r="AE19" s="218">
        <f t="shared" si="13"/>
        <v>65395197.399999984</v>
      </c>
    </row>
    <row r="20" spans="1:48" s="151" customFormat="1" ht="37" customHeight="1" x14ac:dyDescent="0.15">
      <c r="A20" s="565" t="s">
        <v>730</v>
      </c>
      <c r="B20" s="107" t="s">
        <v>310</v>
      </c>
      <c r="C20" s="107" t="s">
        <v>889</v>
      </c>
      <c r="D20" s="107"/>
      <c r="E20" s="106" t="s">
        <v>26</v>
      </c>
      <c r="F20" s="98" t="s">
        <v>312</v>
      </c>
      <c r="G20" s="98" t="s">
        <v>313</v>
      </c>
      <c r="H20" s="98"/>
      <c r="I20" s="107" t="s">
        <v>315</v>
      </c>
      <c r="J20" s="106">
        <v>2010</v>
      </c>
      <c r="K20" s="106"/>
      <c r="L20" s="106"/>
      <c r="M20" s="106" t="s">
        <v>311</v>
      </c>
      <c r="N20" s="106"/>
      <c r="O20" s="106" t="s">
        <v>314</v>
      </c>
      <c r="P20" s="215">
        <v>800174000</v>
      </c>
      <c r="Q20" s="583"/>
      <c r="R20" s="223" t="str">
        <f t="shared" si="2"/>
        <v>3.11.01</v>
      </c>
      <c r="S20" s="223" t="str">
        <f t="shared" si="0"/>
        <v>BANGUNAN GEDUNG TEMPAT KERJA</v>
      </c>
      <c r="T20" s="223">
        <f t="shared" si="1"/>
        <v>50</v>
      </c>
      <c r="U20" s="155">
        <f t="shared" si="3"/>
        <v>16003479.800000001</v>
      </c>
      <c r="V20" s="224">
        <f t="shared" si="4"/>
        <v>3</v>
      </c>
      <c r="W20" s="155">
        <f t="shared" si="5"/>
        <v>48010439.400000006</v>
      </c>
      <c r="X20" s="155">
        <f t="shared" si="6"/>
        <v>4</v>
      </c>
      <c r="Y20" s="155">
        <f t="shared" si="7"/>
        <v>16003479.800000001</v>
      </c>
      <c r="Z20" s="224">
        <f t="shared" si="8"/>
        <v>16003479.800000001</v>
      </c>
      <c r="AA20" s="224">
        <f t="shared" si="9"/>
        <v>16003479.800000001</v>
      </c>
      <c r="AB20" s="224">
        <f t="shared" si="10"/>
        <v>16003479.800000001</v>
      </c>
      <c r="AC20" s="225">
        <f t="shared" si="11"/>
        <v>2010</v>
      </c>
      <c r="AD20" s="226">
        <f t="shared" si="12"/>
        <v>688149641.39999998</v>
      </c>
      <c r="AE20" s="218">
        <f t="shared" si="13"/>
        <v>112024358.59999999</v>
      </c>
    </row>
    <row r="21" spans="1:48" s="151" customFormat="1" ht="37" customHeight="1" x14ac:dyDescent="0.15">
      <c r="A21" s="565" t="s">
        <v>730</v>
      </c>
      <c r="B21" s="107" t="s">
        <v>479</v>
      </c>
      <c r="C21" s="107" t="s">
        <v>888</v>
      </c>
      <c r="D21" s="107" t="s">
        <v>353</v>
      </c>
      <c r="E21" s="106" t="s">
        <v>480</v>
      </c>
      <c r="F21" s="98" t="s">
        <v>312</v>
      </c>
      <c r="G21" s="98" t="s">
        <v>313</v>
      </c>
      <c r="H21" s="98" t="s">
        <v>481</v>
      </c>
      <c r="I21" s="107" t="s">
        <v>482</v>
      </c>
      <c r="J21" s="227">
        <v>2007</v>
      </c>
      <c r="K21" s="98" t="s">
        <v>172</v>
      </c>
      <c r="L21" s="106" t="s">
        <v>481</v>
      </c>
      <c r="M21" s="106" t="s">
        <v>483</v>
      </c>
      <c r="N21" s="106"/>
      <c r="O21" s="106" t="s">
        <v>172</v>
      </c>
      <c r="P21" s="215">
        <v>398932867.19903994</v>
      </c>
      <c r="Q21" s="586" t="s">
        <v>617</v>
      </c>
      <c r="R21" s="223" t="str">
        <f t="shared" si="2"/>
        <v>3.11.01</v>
      </c>
      <c r="S21" s="223" t="str">
        <f t="shared" si="0"/>
        <v>BANGUNAN GEDUNG TEMPAT KERJA</v>
      </c>
      <c r="T21" s="223">
        <f t="shared" si="1"/>
        <v>50</v>
      </c>
      <c r="U21" s="155">
        <f t="shared" si="3"/>
        <v>7978657.1439807983</v>
      </c>
      <c r="V21" s="224">
        <f t="shared" si="4"/>
        <v>6</v>
      </c>
      <c r="W21" s="155">
        <f t="shared" si="5"/>
        <v>47871942.863884792</v>
      </c>
      <c r="X21" s="155">
        <f t="shared" si="6"/>
        <v>7</v>
      </c>
      <c r="Y21" s="155">
        <f t="shared" si="7"/>
        <v>7978657.1439807983</v>
      </c>
      <c r="Z21" s="224">
        <f t="shared" si="8"/>
        <v>7978657.1439807983</v>
      </c>
      <c r="AA21" s="224">
        <f t="shared" si="9"/>
        <v>7978657.1439807983</v>
      </c>
      <c r="AB21" s="224">
        <f t="shared" si="10"/>
        <v>7978657.1439807983</v>
      </c>
      <c r="AC21" s="225">
        <f t="shared" si="11"/>
        <v>2007</v>
      </c>
      <c r="AD21" s="226">
        <f t="shared" si="12"/>
        <v>319146295.75923193</v>
      </c>
      <c r="AE21" s="218">
        <f t="shared" si="13"/>
        <v>79786571.439807996</v>
      </c>
      <c r="AP21" s="151" t="s">
        <v>481</v>
      </c>
      <c r="AQ21" s="151" t="s">
        <v>25</v>
      </c>
      <c r="AR21" s="151">
        <v>2007</v>
      </c>
      <c r="AV21" s="151">
        <v>398932867.19903994</v>
      </c>
    </row>
    <row r="22" spans="1:48" s="151" customFormat="1" ht="37" customHeight="1" x14ac:dyDescent="0.15">
      <c r="A22" s="565" t="s">
        <v>730</v>
      </c>
      <c r="B22" s="107" t="s">
        <v>484</v>
      </c>
      <c r="C22" s="107" t="s">
        <v>888</v>
      </c>
      <c r="D22" s="107" t="s">
        <v>353</v>
      </c>
      <c r="E22" s="106" t="s">
        <v>480</v>
      </c>
      <c r="F22" s="98" t="s">
        <v>312</v>
      </c>
      <c r="G22" s="98" t="s">
        <v>313</v>
      </c>
      <c r="H22" s="98" t="s">
        <v>481</v>
      </c>
      <c r="I22" s="107" t="s">
        <v>485</v>
      </c>
      <c r="J22" s="227">
        <v>2007</v>
      </c>
      <c r="K22" s="98" t="s">
        <v>486</v>
      </c>
      <c r="L22" s="106" t="s">
        <v>481</v>
      </c>
      <c r="M22" s="106" t="s">
        <v>487</v>
      </c>
      <c r="N22" s="106"/>
      <c r="O22" s="106" t="s">
        <v>172</v>
      </c>
      <c r="P22" s="215">
        <v>109528308.97073069</v>
      </c>
      <c r="Q22" s="586" t="s">
        <v>617</v>
      </c>
      <c r="R22" s="223" t="str">
        <f t="shared" si="2"/>
        <v>3.11.01</v>
      </c>
      <c r="S22" s="223" t="str">
        <f t="shared" si="0"/>
        <v>BANGUNAN GEDUNG TEMPAT KERJA</v>
      </c>
      <c r="T22" s="223">
        <f t="shared" si="1"/>
        <v>50</v>
      </c>
      <c r="U22" s="155">
        <f t="shared" si="3"/>
        <v>2190565.9794146139</v>
      </c>
      <c r="V22" s="224">
        <f t="shared" si="4"/>
        <v>6</v>
      </c>
      <c r="W22" s="155">
        <f t="shared" si="5"/>
        <v>13143395.876487684</v>
      </c>
      <c r="X22" s="155">
        <f t="shared" si="6"/>
        <v>7</v>
      </c>
      <c r="Y22" s="155">
        <f t="shared" si="7"/>
        <v>2190565.9794146139</v>
      </c>
      <c r="Z22" s="224">
        <f t="shared" si="8"/>
        <v>2190565.9794146139</v>
      </c>
      <c r="AA22" s="224">
        <f t="shared" si="9"/>
        <v>2190565.9794146139</v>
      </c>
      <c r="AB22" s="224">
        <f t="shared" si="10"/>
        <v>2190565.9794146139</v>
      </c>
      <c r="AC22" s="225">
        <f t="shared" si="11"/>
        <v>2007</v>
      </c>
      <c r="AD22" s="226">
        <f t="shared" si="12"/>
        <v>87622649.176584557</v>
      </c>
      <c r="AE22" s="218">
        <f t="shared" si="13"/>
        <v>21905659.794146135</v>
      </c>
      <c r="AP22" s="151" t="s">
        <v>481</v>
      </c>
      <c r="AQ22" s="151" t="s">
        <v>25</v>
      </c>
      <c r="AR22" s="151">
        <v>2007</v>
      </c>
      <c r="AV22" s="151">
        <v>109528308.97073069</v>
      </c>
    </row>
    <row r="23" spans="1:48" s="151" customFormat="1" ht="37" customHeight="1" x14ac:dyDescent="0.15">
      <c r="A23" s="565" t="s">
        <v>730</v>
      </c>
      <c r="B23" s="107" t="s">
        <v>488</v>
      </c>
      <c r="C23" s="107" t="s">
        <v>888</v>
      </c>
      <c r="D23" s="107" t="s">
        <v>353</v>
      </c>
      <c r="E23" s="106" t="s">
        <v>480</v>
      </c>
      <c r="F23" s="98" t="s">
        <v>312</v>
      </c>
      <c r="G23" s="98" t="s">
        <v>313</v>
      </c>
      <c r="H23" s="98" t="s">
        <v>481</v>
      </c>
      <c r="I23" s="107" t="s">
        <v>489</v>
      </c>
      <c r="J23" s="227">
        <v>2007</v>
      </c>
      <c r="K23" s="98" t="s">
        <v>490</v>
      </c>
      <c r="L23" s="106" t="s">
        <v>481</v>
      </c>
      <c r="M23" s="106" t="s">
        <v>487</v>
      </c>
      <c r="N23" s="106"/>
      <c r="O23" s="106" t="s">
        <v>172</v>
      </c>
      <c r="P23" s="215">
        <v>428983868.5822084</v>
      </c>
      <c r="Q23" s="586" t="s">
        <v>617</v>
      </c>
      <c r="R23" s="223" t="str">
        <f t="shared" si="2"/>
        <v>3.11.01</v>
      </c>
      <c r="S23" s="223" t="str">
        <f t="shared" si="0"/>
        <v>BANGUNAN GEDUNG TEMPAT KERJA</v>
      </c>
      <c r="T23" s="223">
        <f t="shared" si="1"/>
        <v>50</v>
      </c>
      <c r="U23" s="155">
        <f t="shared" si="3"/>
        <v>8579677.171644168</v>
      </c>
      <c r="V23" s="224">
        <f t="shared" si="4"/>
        <v>6</v>
      </c>
      <c r="W23" s="155">
        <f t="shared" si="5"/>
        <v>51478063.029865012</v>
      </c>
      <c r="X23" s="155">
        <f t="shared" si="6"/>
        <v>7</v>
      </c>
      <c r="Y23" s="155">
        <f t="shared" si="7"/>
        <v>8579677.171644168</v>
      </c>
      <c r="Z23" s="224">
        <f t="shared" si="8"/>
        <v>8579677.171644168</v>
      </c>
      <c r="AA23" s="224">
        <f t="shared" si="9"/>
        <v>8579677.171644168</v>
      </c>
      <c r="AB23" s="224">
        <f t="shared" si="10"/>
        <v>8579677.171644168</v>
      </c>
      <c r="AC23" s="225">
        <f t="shared" si="11"/>
        <v>2007</v>
      </c>
      <c r="AD23" s="226">
        <f t="shared" si="12"/>
        <v>343187096.8657667</v>
      </c>
      <c r="AE23" s="218">
        <f t="shared" si="13"/>
        <v>85796771.716441676</v>
      </c>
      <c r="AP23" s="151" t="s">
        <v>481</v>
      </c>
      <c r="AQ23" s="151" t="s">
        <v>25</v>
      </c>
      <c r="AR23" s="151">
        <v>2007</v>
      </c>
      <c r="AV23" s="151">
        <v>428983868.5822084</v>
      </c>
    </row>
    <row r="24" spans="1:48" s="151" customFormat="1" ht="37" customHeight="1" x14ac:dyDescent="0.15">
      <c r="A24" s="565" t="s">
        <v>730</v>
      </c>
      <c r="B24" s="107" t="s">
        <v>491</v>
      </c>
      <c r="C24" s="107" t="s">
        <v>888</v>
      </c>
      <c r="D24" s="107" t="s">
        <v>353</v>
      </c>
      <c r="E24" s="106" t="s">
        <v>480</v>
      </c>
      <c r="F24" s="98" t="s">
        <v>312</v>
      </c>
      <c r="G24" s="98" t="s">
        <v>313</v>
      </c>
      <c r="H24" s="98" t="s">
        <v>481</v>
      </c>
      <c r="I24" s="107" t="s">
        <v>492</v>
      </c>
      <c r="J24" s="227">
        <v>2007</v>
      </c>
      <c r="K24" s="98" t="s">
        <v>493</v>
      </c>
      <c r="L24" s="106" t="s">
        <v>481</v>
      </c>
      <c r="M24" s="106" t="s">
        <v>487</v>
      </c>
      <c r="N24" s="106"/>
      <c r="O24" s="106" t="s">
        <v>172</v>
      </c>
      <c r="P24" s="215">
        <f>286340014.783327+13153839.8195505</f>
        <v>299493854.6028775</v>
      </c>
      <c r="Q24" s="586" t="s">
        <v>617</v>
      </c>
      <c r="R24" s="223" t="str">
        <f t="shared" si="2"/>
        <v>3.11.01</v>
      </c>
      <c r="S24" s="223" t="str">
        <f t="shared" si="0"/>
        <v>BANGUNAN GEDUNG TEMPAT KERJA</v>
      </c>
      <c r="T24" s="223">
        <f t="shared" si="1"/>
        <v>50</v>
      </c>
      <c r="U24" s="155">
        <f t="shared" si="3"/>
        <v>5989876.8920575501</v>
      </c>
      <c r="V24" s="224">
        <f t="shared" si="4"/>
        <v>6</v>
      </c>
      <c r="W24" s="155">
        <f t="shared" si="5"/>
        <v>35939261.352345303</v>
      </c>
      <c r="X24" s="155">
        <f t="shared" si="6"/>
        <v>7</v>
      </c>
      <c r="Y24" s="155">
        <f t="shared" si="7"/>
        <v>5989876.8920575501</v>
      </c>
      <c r="Z24" s="224">
        <f t="shared" si="8"/>
        <v>5989876.8920575501</v>
      </c>
      <c r="AA24" s="224">
        <f t="shared" si="9"/>
        <v>5989876.8920575501</v>
      </c>
      <c r="AB24" s="224">
        <f t="shared" si="10"/>
        <v>5989876.8920575501</v>
      </c>
      <c r="AC24" s="225">
        <f t="shared" si="11"/>
        <v>2007</v>
      </c>
      <c r="AD24" s="226">
        <f t="shared" si="12"/>
        <v>239595085.682302</v>
      </c>
      <c r="AE24" s="218">
        <f t="shared" si="13"/>
        <v>59898768.920575514</v>
      </c>
      <c r="AP24" s="151" t="s">
        <v>481</v>
      </c>
      <c r="AQ24" s="151" t="s">
        <v>25</v>
      </c>
      <c r="AR24" s="151">
        <v>2007</v>
      </c>
      <c r="AV24" s="151">
        <v>286340014.7833271</v>
      </c>
    </row>
    <row r="25" spans="1:48" s="151" customFormat="1" ht="37" customHeight="1" x14ac:dyDescent="0.15">
      <c r="A25" s="565" t="s">
        <v>730</v>
      </c>
      <c r="B25" s="107" t="s">
        <v>496</v>
      </c>
      <c r="C25" s="107" t="s">
        <v>888</v>
      </c>
      <c r="D25" s="107"/>
      <c r="E25" s="106" t="s">
        <v>480</v>
      </c>
      <c r="F25" s="98" t="s">
        <v>495</v>
      </c>
      <c r="G25" s="98" t="s">
        <v>495</v>
      </c>
      <c r="H25" s="98"/>
      <c r="I25" s="107" t="s">
        <v>497</v>
      </c>
      <c r="J25" s="228" t="s">
        <v>726</v>
      </c>
      <c r="K25" s="98"/>
      <c r="L25" s="106"/>
      <c r="M25" s="106" t="s">
        <v>495</v>
      </c>
      <c r="N25" s="106"/>
      <c r="O25" s="106"/>
      <c r="P25" s="215">
        <f>592157753.598688+28466515.9453632+21688774.05361</f>
        <v>642313043.59766114</v>
      </c>
      <c r="Q25" s="586" t="s">
        <v>617</v>
      </c>
      <c r="R25" s="223" t="str">
        <f t="shared" si="2"/>
        <v>3.11.01</v>
      </c>
      <c r="S25" s="223" t="str">
        <f t="shared" si="0"/>
        <v>BANGUNAN GEDUNG TEMPAT KERJA</v>
      </c>
      <c r="T25" s="223">
        <f t="shared" si="1"/>
        <v>50</v>
      </c>
      <c r="U25" s="155">
        <f t="shared" si="3"/>
        <v>12846260.671953224</v>
      </c>
      <c r="V25" s="224">
        <f t="shared" si="4"/>
        <v>6</v>
      </c>
      <c r="W25" s="155">
        <f t="shared" si="5"/>
        <v>77077564.031719342</v>
      </c>
      <c r="X25" s="155">
        <f t="shared" si="6"/>
        <v>7</v>
      </c>
      <c r="Y25" s="155">
        <f t="shared" si="7"/>
        <v>12846260.671953224</v>
      </c>
      <c r="Z25" s="224">
        <f t="shared" si="8"/>
        <v>12846260.671953224</v>
      </c>
      <c r="AA25" s="224">
        <f t="shared" si="9"/>
        <v>12846260.671953224</v>
      </c>
      <c r="AB25" s="224">
        <f t="shared" si="10"/>
        <v>12846260.671953224</v>
      </c>
      <c r="AC25" s="225" t="str">
        <f t="shared" si="11"/>
        <v>2007</v>
      </c>
      <c r="AD25" s="226">
        <f t="shared" si="12"/>
        <v>513850436.87812889</v>
      </c>
      <c r="AE25" s="218">
        <f t="shared" si="13"/>
        <v>128462606.71953225</v>
      </c>
      <c r="AQ25" s="151" t="s">
        <v>25</v>
      </c>
      <c r="AR25" s="151">
        <v>2007</v>
      </c>
      <c r="AV25" s="151">
        <v>592157753.59868789</v>
      </c>
    </row>
    <row r="26" spans="1:48" s="151" customFormat="1" ht="37" customHeight="1" x14ac:dyDescent="0.15">
      <c r="A26" s="565" t="s">
        <v>730</v>
      </c>
      <c r="B26" s="107" t="s">
        <v>500</v>
      </c>
      <c r="C26" s="107" t="s">
        <v>888</v>
      </c>
      <c r="D26" s="107"/>
      <c r="E26" s="106" t="s">
        <v>480</v>
      </c>
      <c r="F26" s="98" t="s">
        <v>495</v>
      </c>
      <c r="G26" s="98" t="s">
        <v>495</v>
      </c>
      <c r="H26" s="98"/>
      <c r="I26" s="107" t="s">
        <v>501</v>
      </c>
      <c r="J26" s="228" t="s">
        <v>726</v>
      </c>
      <c r="K26" s="98"/>
      <c r="L26" s="106"/>
      <c r="M26" s="106" t="s">
        <v>495</v>
      </c>
      <c r="N26" s="106"/>
      <c r="O26" s="106"/>
      <c r="P26" s="215">
        <f>376386583.282385+25102747.7472338+17873156.3960305</f>
        <v>419362487.42564929</v>
      </c>
      <c r="Q26" s="586" t="s">
        <v>617</v>
      </c>
      <c r="R26" s="223" t="str">
        <f t="shared" si="2"/>
        <v>3.11.01</v>
      </c>
      <c r="S26" s="223" t="str">
        <f t="shared" si="0"/>
        <v>BANGUNAN GEDUNG TEMPAT KERJA</v>
      </c>
      <c r="T26" s="223">
        <f t="shared" si="1"/>
        <v>50</v>
      </c>
      <c r="U26" s="155">
        <f t="shared" si="3"/>
        <v>8387249.5485129859</v>
      </c>
      <c r="V26" s="224">
        <f t="shared" si="4"/>
        <v>6</v>
      </c>
      <c r="W26" s="155">
        <f t="shared" si="5"/>
        <v>50323497.291077912</v>
      </c>
      <c r="X26" s="155">
        <f t="shared" si="6"/>
        <v>7</v>
      </c>
      <c r="Y26" s="155">
        <f t="shared" si="7"/>
        <v>8387249.5485129859</v>
      </c>
      <c r="Z26" s="224">
        <f t="shared" si="8"/>
        <v>8387249.5485129859</v>
      </c>
      <c r="AA26" s="224">
        <f t="shared" si="9"/>
        <v>8387249.5485129859</v>
      </c>
      <c r="AB26" s="224">
        <f t="shared" si="10"/>
        <v>8387249.5485129859</v>
      </c>
      <c r="AC26" s="225" t="str">
        <f t="shared" si="11"/>
        <v>2007</v>
      </c>
      <c r="AD26" s="226">
        <f t="shared" si="12"/>
        <v>335489991.94051945</v>
      </c>
      <c r="AE26" s="218">
        <f t="shared" si="13"/>
        <v>83872495.485129848</v>
      </c>
      <c r="AQ26" s="151" t="s">
        <v>25</v>
      </c>
      <c r="AR26" s="151">
        <v>2007</v>
      </c>
      <c r="AV26" s="151">
        <v>376386583.28238451</v>
      </c>
    </row>
    <row r="27" spans="1:48" s="151" customFormat="1" ht="37" customHeight="1" x14ac:dyDescent="0.15">
      <c r="A27" s="565" t="s">
        <v>730</v>
      </c>
      <c r="B27" s="107" t="s">
        <v>503</v>
      </c>
      <c r="C27" s="107" t="s">
        <v>888</v>
      </c>
      <c r="D27" s="107"/>
      <c r="E27" s="106" t="s">
        <v>480</v>
      </c>
      <c r="F27" s="98" t="s">
        <v>495</v>
      </c>
      <c r="G27" s="98" t="s">
        <v>495</v>
      </c>
      <c r="H27" s="98"/>
      <c r="I27" s="107" t="s">
        <v>411</v>
      </c>
      <c r="J27" s="228" t="s">
        <v>726</v>
      </c>
      <c r="K27" s="98"/>
      <c r="L27" s="106"/>
      <c r="M27" s="106" t="s">
        <v>495</v>
      </c>
      <c r="N27" s="106"/>
      <c r="O27" s="106"/>
      <c r="P27" s="215">
        <f>275828992.246605+19745821.3779741+12852606.8465837</f>
        <v>308427420.4711628</v>
      </c>
      <c r="Q27" s="586" t="s">
        <v>617</v>
      </c>
      <c r="R27" s="223" t="str">
        <f t="shared" si="2"/>
        <v>3.11.01</v>
      </c>
      <c r="S27" s="223" t="str">
        <f t="shared" si="0"/>
        <v>BANGUNAN GEDUNG TEMPAT KERJA</v>
      </c>
      <c r="T27" s="223">
        <f t="shared" si="1"/>
        <v>50</v>
      </c>
      <c r="U27" s="155">
        <f t="shared" si="3"/>
        <v>6168548.2094232561</v>
      </c>
      <c r="V27" s="224">
        <f t="shared" si="4"/>
        <v>6</v>
      </c>
      <c r="W27" s="155">
        <f t="shared" si="5"/>
        <v>37011289.256539539</v>
      </c>
      <c r="X27" s="155">
        <f t="shared" si="6"/>
        <v>7</v>
      </c>
      <c r="Y27" s="155">
        <f t="shared" si="7"/>
        <v>6168548.2094232561</v>
      </c>
      <c r="Z27" s="224">
        <f t="shared" si="8"/>
        <v>6168548.2094232561</v>
      </c>
      <c r="AA27" s="224">
        <f t="shared" si="9"/>
        <v>6168548.2094232561</v>
      </c>
      <c r="AB27" s="224">
        <f t="shared" si="10"/>
        <v>6168548.2094232561</v>
      </c>
      <c r="AC27" s="225" t="str">
        <f t="shared" si="11"/>
        <v>2007</v>
      </c>
      <c r="AD27" s="226">
        <f t="shared" si="12"/>
        <v>246741938.37693024</v>
      </c>
      <c r="AE27" s="218">
        <f t="shared" si="13"/>
        <v>61685482.094232574</v>
      </c>
      <c r="AQ27" s="151" t="s">
        <v>25</v>
      </c>
      <c r="AR27" s="151">
        <v>2007</v>
      </c>
      <c r="AV27" s="151">
        <v>275828992.24660534</v>
      </c>
    </row>
    <row r="28" spans="1:48" s="151" customFormat="1" ht="37" customHeight="1" x14ac:dyDescent="0.15">
      <c r="A28" s="565" t="s">
        <v>730</v>
      </c>
      <c r="B28" s="107" t="s">
        <v>505</v>
      </c>
      <c r="C28" s="107" t="s">
        <v>888</v>
      </c>
      <c r="D28" s="107"/>
      <c r="E28" s="106" t="s">
        <v>480</v>
      </c>
      <c r="F28" s="98" t="s">
        <v>495</v>
      </c>
      <c r="G28" s="98" t="s">
        <v>495</v>
      </c>
      <c r="H28" s="98"/>
      <c r="I28" s="107" t="s">
        <v>506</v>
      </c>
      <c r="J28" s="228" t="s">
        <v>726</v>
      </c>
      <c r="K28" s="98"/>
      <c r="L28" s="106"/>
      <c r="M28" s="106" t="s">
        <v>495</v>
      </c>
      <c r="N28" s="106"/>
      <c r="O28" s="106"/>
      <c r="P28" s="215">
        <f>297360121.044363+19680554.2338313+12852606.8465837</f>
        <v>329893282.12477803</v>
      </c>
      <c r="Q28" s="586" t="s">
        <v>617</v>
      </c>
      <c r="R28" s="223" t="str">
        <f t="shared" si="2"/>
        <v>3.11.01</v>
      </c>
      <c r="S28" s="223" t="str">
        <f t="shared" si="0"/>
        <v>BANGUNAN GEDUNG TEMPAT KERJA</v>
      </c>
      <c r="T28" s="223">
        <f t="shared" si="1"/>
        <v>50</v>
      </c>
      <c r="U28" s="155">
        <f t="shared" si="3"/>
        <v>6597865.4424955603</v>
      </c>
      <c r="V28" s="224">
        <f t="shared" si="4"/>
        <v>6</v>
      </c>
      <c r="W28" s="155">
        <f t="shared" si="5"/>
        <v>39587192.654973358</v>
      </c>
      <c r="X28" s="155">
        <f t="shared" si="6"/>
        <v>7</v>
      </c>
      <c r="Y28" s="155">
        <f t="shared" si="7"/>
        <v>6597865.4424955603</v>
      </c>
      <c r="Z28" s="224">
        <f t="shared" si="8"/>
        <v>6597865.4424955603</v>
      </c>
      <c r="AA28" s="224">
        <f t="shared" si="9"/>
        <v>6597865.4424955603</v>
      </c>
      <c r="AB28" s="224">
        <f t="shared" si="10"/>
        <v>6597865.4424955603</v>
      </c>
      <c r="AC28" s="225" t="str">
        <f t="shared" si="11"/>
        <v>2007</v>
      </c>
      <c r="AD28" s="226">
        <f t="shared" si="12"/>
        <v>263914627.69982243</v>
      </c>
      <c r="AE28" s="218">
        <f t="shared" si="13"/>
        <v>65978654.424955606</v>
      </c>
      <c r="AQ28" s="151" t="s">
        <v>25</v>
      </c>
      <c r="AR28" s="151">
        <v>2007</v>
      </c>
      <c r="AV28" s="151">
        <v>297360121.04436272</v>
      </c>
    </row>
    <row r="29" spans="1:48" s="151" customFormat="1" ht="37" customHeight="1" x14ac:dyDescent="0.15">
      <c r="A29" s="565" t="s">
        <v>730</v>
      </c>
      <c r="B29" s="107" t="s">
        <v>508</v>
      </c>
      <c r="C29" s="107" t="s">
        <v>888</v>
      </c>
      <c r="D29" s="107"/>
      <c r="E29" s="106" t="s">
        <v>480</v>
      </c>
      <c r="F29" s="98" t="s">
        <v>495</v>
      </c>
      <c r="G29" s="98" t="s">
        <v>495</v>
      </c>
      <c r="H29" s="98"/>
      <c r="I29" s="107" t="s">
        <v>509</v>
      </c>
      <c r="J29" s="228" t="s">
        <v>726</v>
      </c>
      <c r="K29" s="98"/>
      <c r="L29" s="106"/>
      <c r="M29" s="106" t="s">
        <v>495</v>
      </c>
      <c r="N29" s="106"/>
      <c r="O29" s="106"/>
      <c r="P29" s="215">
        <f>50105084.5034787+3413973.6936238+1907808.82878977</f>
        <v>55426867.025892273</v>
      </c>
      <c r="Q29" s="586" t="s">
        <v>617</v>
      </c>
      <c r="R29" s="223" t="str">
        <f t="shared" si="2"/>
        <v>3.11.01</v>
      </c>
      <c r="S29" s="223" t="str">
        <f t="shared" si="0"/>
        <v>BANGUNAN GEDUNG TEMPAT KERJA</v>
      </c>
      <c r="T29" s="223">
        <f t="shared" si="1"/>
        <v>50</v>
      </c>
      <c r="U29" s="155">
        <f t="shared" si="3"/>
        <v>1108537.1405178455</v>
      </c>
      <c r="V29" s="224">
        <f t="shared" si="4"/>
        <v>6</v>
      </c>
      <c r="W29" s="155">
        <f t="shared" si="5"/>
        <v>6651222.8431070726</v>
      </c>
      <c r="X29" s="155">
        <f t="shared" si="6"/>
        <v>7</v>
      </c>
      <c r="Y29" s="155">
        <f t="shared" si="7"/>
        <v>1108537.1405178455</v>
      </c>
      <c r="Z29" s="224">
        <f t="shared" si="8"/>
        <v>1108537.1405178455</v>
      </c>
      <c r="AA29" s="224">
        <f t="shared" si="9"/>
        <v>1108537.1405178455</v>
      </c>
      <c r="AB29" s="224">
        <f t="shared" si="10"/>
        <v>1108537.1405178455</v>
      </c>
      <c r="AC29" s="225" t="str">
        <f t="shared" si="11"/>
        <v>2007</v>
      </c>
      <c r="AD29" s="226">
        <f t="shared" si="12"/>
        <v>44341495.620713815</v>
      </c>
      <c r="AE29" s="218">
        <f t="shared" si="13"/>
        <v>11085371.405178456</v>
      </c>
      <c r="AQ29" s="151" t="s">
        <v>25</v>
      </c>
      <c r="AR29" s="151">
        <v>2007</v>
      </c>
      <c r="AV29" s="151">
        <v>50105084.503478728</v>
      </c>
    </row>
    <row r="30" spans="1:48" s="151" customFormat="1" ht="37" customHeight="1" x14ac:dyDescent="0.15">
      <c r="A30" s="565" t="s">
        <v>730</v>
      </c>
      <c r="B30" s="107" t="s">
        <v>511</v>
      </c>
      <c r="C30" s="107" t="s">
        <v>888</v>
      </c>
      <c r="D30" s="107" t="s">
        <v>353</v>
      </c>
      <c r="E30" s="106" t="s">
        <v>480</v>
      </c>
      <c r="F30" s="98" t="s">
        <v>312</v>
      </c>
      <c r="G30" s="98" t="s">
        <v>313</v>
      </c>
      <c r="H30" s="98" t="s">
        <v>481</v>
      </c>
      <c r="I30" s="107" t="s">
        <v>512</v>
      </c>
      <c r="J30" s="228" t="s">
        <v>726</v>
      </c>
      <c r="K30" s="98" t="s">
        <v>172</v>
      </c>
      <c r="L30" s="106" t="s">
        <v>481</v>
      </c>
      <c r="M30" s="106" t="s">
        <v>298</v>
      </c>
      <c r="N30" s="106"/>
      <c r="O30" s="106" t="s">
        <v>172</v>
      </c>
      <c r="P30" s="215">
        <f>1273834223.44812+54832082.5936111+38501946.9329283</f>
        <v>1367168252.9746594</v>
      </c>
      <c r="Q30" s="586" t="s">
        <v>617</v>
      </c>
      <c r="R30" s="223" t="str">
        <f t="shared" si="2"/>
        <v>3.11.01</v>
      </c>
      <c r="S30" s="223" t="str">
        <f t="shared" si="0"/>
        <v>BANGUNAN GEDUNG TEMPAT KERJA</v>
      </c>
      <c r="T30" s="223">
        <f t="shared" si="1"/>
        <v>50</v>
      </c>
      <c r="U30" s="155">
        <f t="shared" si="3"/>
        <v>27343364.859493189</v>
      </c>
      <c r="V30" s="224">
        <f t="shared" si="4"/>
        <v>6</v>
      </c>
      <c r="W30" s="155">
        <f t="shared" si="5"/>
        <v>164060189.15695912</v>
      </c>
      <c r="X30" s="155">
        <f t="shared" si="6"/>
        <v>7</v>
      </c>
      <c r="Y30" s="155">
        <f t="shared" si="7"/>
        <v>27343364.859493189</v>
      </c>
      <c r="Z30" s="224">
        <f t="shared" si="8"/>
        <v>27343364.859493189</v>
      </c>
      <c r="AA30" s="224">
        <f t="shared" si="9"/>
        <v>27343364.859493189</v>
      </c>
      <c r="AB30" s="224">
        <f t="shared" si="10"/>
        <v>27343364.859493189</v>
      </c>
      <c r="AC30" s="225" t="str">
        <f t="shared" si="11"/>
        <v>2007</v>
      </c>
      <c r="AD30" s="226">
        <f t="shared" si="12"/>
        <v>1093734604.3797276</v>
      </c>
      <c r="AE30" s="218">
        <f t="shared" si="13"/>
        <v>273433648.5949319</v>
      </c>
      <c r="AP30" s="151" t="s">
        <v>481</v>
      </c>
      <c r="AQ30" s="151" t="s">
        <v>25</v>
      </c>
      <c r="AR30" s="151">
        <v>2007</v>
      </c>
      <c r="AV30" s="151">
        <v>1273834223.4481165</v>
      </c>
    </row>
    <row r="31" spans="1:48" s="151" customFormat="1" ht="37" customHeight="1" x14ac:dyDescent="0.15">
      <c r="A31" s="565" t="s">
        <v>730</v>
      </c>
      <c r="B31" s="107" t="s">
        <v>515</v>
      </c>
      <c r="C31" s="107" t="s">
        <v>888</v>
      </c>
      <c r="D31" s="107" t="s">
        <v>353</v>
      </c>
      <c r="E31" s="106" t="s">
        <v>480</v>
      </c>
      <c r="F31" s="98" t="s">
        <v>312</v>
      </c>
      <c r="G31" s="98" t="s">
        <v>313</v>
      </c>
      <c r="H31" s="98" t="s">
        <v>481</v>
      </c>
      <c r="I31" s="107" t="s">
        <v>516</v>
      </c>
      <c r="J31" s="228" t="s">
        <v>726</v>
      </c>
      <c r="K31" s="98" t="s">
        <v>172</v>
      </c>
      <c r="L31" s="106" t="s">
        <v>481</v>
      </c>
      <c r="M31" s="106" t="s">
        <v>298</v>
      </c>
      <c r="N31" s="106"/>
      <c r="O31" s="106" t="s">
        <v>172</v>
      </c>
      <c r="P31" s="215">
        <f>1205996897.93905+52920651.3776877+37159779.4177468</f>
        <v>1296077328.7344844</v>
      </c>
      <c r="Q31" s="586" t="s">
        <v>617</v>
      </c>
      <c r="R31" s="223" t="str">
        <f t="shared" si="2"/>
        <v>3.11.01</v>
      </c>
      <c r="S31" s="223" t="str">
        <f t="shared" si="0"/>
        <v>BANGUNAN GEDUNG TEMPAT KERJA</v>
      </c>
      <c r="T31" s="223">
        <f t="shared" si="1"/>
        <v>50</v>
      </c>
      <c r="U31" s="155">
        <f t="shared" si="3"/>
        <v>25921546.374689687</v>
      </c>
      <c r="V31" s="224">
        <f t="shared" si="4"/>
        <v>6</v>
      </c>
      <c r="W31" s="155">
        <f t="shared" si="5"/>
        <v>155529278.24813813</v>
      </c>
      <c r="X31" s="155">
        <f t="shared" si="6"/>
        <v>7</v>
      </c>
      <c r="Y31" s="155">
        <f t="shared" si="7"/>
        <v>25921546.374689687</v>
      </c>
      <c r="Z31" s="224">
        <f t="shared" si="8"/>
        <v>25921546.374689687</v>
      </c>
      <c r="AA31" s="224">
        <f t="shared" si="9"/>
        <v>25921546.374689687</v>
      </c>
      <c r="AB31" s="224">
        <f t="shared" si="10"/>
        <v>25921546.374689687</v>
      </c>
      <c r="AC31" s="225" t="str">
        <f t="shared" si="11"/>
        <v>2007</v>
      </c>
      <c r="AD31" s="226">
        <f t="shared" si="12"/>
        <v>1036861864.9875876</v>
      </c>
      <c r="AE31" s="218">
        <f t="shared" si="13"/>
        <v>259215463.74689692</v>
      </c>
      <c r="AP31" s="151" t="s">
        <v>481</v>
      </c>
      <c r="AQ31" s="151" t="s">
        <v>25</v>
      </c>
      <c r="AR31" s="151">
        <v>2007</v>
      </c>
      <c r="AV31" s="151">
        <v>1205996897.9390454</v>
      </c>
    </row>
    <row r="32" spans="1:48" s="151" customFormat="1" ht="37" customHeight="1" x14ac:dyDescent="0.15">
      <c r="A32" s="565" t="s">
        <v>730</v>
      </c>
      <c r="B32" s="107" t="s">
        <v>517</v>
      </c>
      <c r="C32" s="107" t="s">
        <v>888</v>
      </c>
      <c r="D32" s="107"/>
      <c r="E32" s="106" t="s">
        <v>480</v>
      </c>
      <c r="F32" s="98" t="s">
        <v>312</v>
      </c>
      <c r="G32" s="98" t="s">
        <v>313</v>
      </c>
      <c r="H32" s="98" t="s">
        <v>481</v>
      </c>
      <c r="I32" s="107" t="s">
        <v>518</v>
      </c>
      <c r="J32" s="228" t="s">
        <v>726</v>
      </c>
      <c r="K32" s="98" t="s">
        <v>172</v>
      </c>
      <c r="L32" s="106" t="s">
        <v>481</v>
      </c>
      <c r="M32" s="106" t="s">
        <v>298</v>
      </c>
      <c r="N32" s="106"/>
      <c r="O32" s="106" t="s">
        <v>172</v>
      </c>
      <c r="P32" s="215">
        <f>340694123.66778+23160567.4264704</f>
        <v>363854691.09425038</v>
      </c>
      <c r="Q32" s="586" t="s">
        <v>617</v>
      </c>
      <c r="R32" s="223" t="str">
        <f t="shared" si="2"/>
        <v>3.11.01</v>
      </c>
      <c r="S32" s="223" t="str">
        <f t="shared" si="0"/>
        <v>BANGUNAN GEDUNG TEMPAT KERJA</v>
      </c>
      <c r="T32" s="223">
        <f t="shared" si="1"/>
        <v>50</v>
      </c>
      <c r="U32" s="155">
        <f t="shared" si="3"/>
        <v>7277093.6218850072</v>
      </c>
      <c r="V32" s="224">
        <f t="shared" si="4"/>
        <v>6</v>
      </c>
      <c r="W32" s="155">
        <f t="shared" si="5"/>
        <v>43662561.73131004</v>
      </c>
      <c r="X32" s="155">
        <f t="shared" si="6"/>
        <v>7</v>
      </c>
      <c r="Y32" s="155">
        <f t="shared" si="7"/>
        <v>7277093.6218850072</v>
      </c>
      <c r="Z32" s="224">
        <f t="shared" si="8"/>
        <v>7277093.6218850072</v>
      </c>
      <c r="AA32" s="224">
        <f t="shared" si="9"/>
        <v>7277093.6218850072</v>
      </c>
      <c r="AB32" s="224">
        <f t="shared" si="10"/>
        <v>7277093.6218850072</v>
      </c>
      <c r="AC32" s="225" t="str">
        <f t="shared" si="11"/>
        <v>2007</v>
      </c>
      <c r="AD32" s="226">
        <f t="shared" si="12"/>
        <v>291083754.8754003</v>
      </c>
      <c r="AE32" s="218">
        <f t="shared" si="13"/>
        <v>72770936.218850076</v>
      </c>
      <c r="AP32" s="151" t="s">
        <v>481</v>
      </c>
      <c r="AQ32" s="151" t="s">
        <v>25</v>
      </c>
      <c r="AR32" s="151">
        <v>2007</v>
      </c>
      <c r="AV32" s="151">
        <v>340694123.66778028</v>
      </c>
    </row>
    <row r="33" spans="1:48" s="151" customFormat="1" ht="37" customHeight="1" x14ac:dyDescent="0.15">
      <c r="A33" s="565" t="s">
        <v>730</v>
      </c>
      <c r="B33" s="107" t="s">
        <v>519</v>
      </c>
      <c r="C33" s="107" t="s">
        <v>888</v>
      </c>
      <c r="D33" s="107" t="s">
        <v>353</v>
      </c>
      <c r="E33" s="106" t="s">
        <v>480</v>
      </c>
      <c r="F33" s="98" t="s">
        <v>312</v>
      </c>
      <c r="G33" s="98" t="s">
        <v>313</v>
      </c>
      <c r="H33" s="98" t="s">
        <v>481</v>
      </c>
      <c r="I33" s="107" t="s">
        <v>520</v>
      </c>
      <c r="J33" s="228" t="s">
        <v>726</v>
      </c>
      <c r="K33" s="98" t="s">
        <v>521</v>
      </c>
      <c r="L33" s="106" t="s">
        <v>481</v>
      </c>
      <c r="M33" s="106" t="s">
        <v>298</v>
      </c>
      <c r="N33" s="106"/>
      <c r="O33" s="106" t="s">
        <v>172</v>
      </c>
      <c r="P33" s="215">
        <f>14195186.4871915+291284008.660303+22235567.8057511</f>
        <v>327714762.95324558</v>
      </c>
      <c r="Q33" s="586" t="s">
        <v>617</v>
      </c>
      <c r="R33" s="223" t="str">
        <f t="shared" si="2"/>
        <v>3.11.01</v>
      </c>
      <c r="S33" s="223" t="str">
        <f t="shared" si="0"/>
        <v>BANGUNAN GEDUNG TEMPAT KERJA</v>
      </c>
      <c r="T33" s="223">
        <f t="shared" si="1"/>
        <v>50</v>
      </c>
      <c r="U33" s="155">
        <f t="shared" si="3"/>
        <v>6554295.0590649117</v>
      </c>
      <c r="V33" s="224">
        <f t="shared" si="4"/>
        <v>6</v>
      </c>
      <c r="W33" s="155">
        <f t="shared" si="5"/>
        <v>39325770.354389474</v>
      </c>
      <c r="X33" s="155">
        <f t="shared" si="6"/>
        <v>7</v>
      </c>
      <c r="Y33" s="155">
        <f t="shared" si="7"/>
        <v>6554295.0590649117</v>
      </c>
      <c r="Z33" s="224">
        <f t="shared" si="8"/>
        <v>6554295.0590649117</v>
      </c>
      <c r="AA33" s="224">
        <f t="shared" si="9"/>
        <v>6554295.0590649117</v>
      </c>
      <c r="AB33" s="224">
        <f t="shared" si="10"/>
        <v>6554295.0590649117</v>
      </c>
      <c r="AC33" s="225" t="str">
        <f t="shared" si="11"/>
        <v>2007</v>
      </c>
      <c r="AD33" s="226">
        <f t="shared" si="12"/>
        <v>262171812.36259645</v>
      </c>
      <c r="AE33" s="218">
        <f t="shared" si="13"/>
        <v>65542950.590649113</v>
      </c>
      <c r="AP33" s="151" t="s">
        <v>481</v>
      </c>
      <c r="AQ33" s="151" t="s">
        <v>25</v>
      </c>
      <c r="AR33" s="151">
        <v>2007</v>
      </c>
      <c r="AV33" s="151">
        <v>14195186.487191532</v>
      </c>
    </row>
    <row r="34" spans="1:48" s="151" customFormat="1" ht="37" customHeight="1" x14ac:dyDescent="0.15">
      <c r="A34" s="565" t="s">
        <v>730</v>
      </c>
      <c r="B34" s="107" t="s">
        <v>522</v>
      </c>
      <c r="C34" s="107" t="s">
        <v>888</v>
      </c>
      <c r="D34" s="107" t="s">
        <v>353</v>
      </c>
      <c r="E34" s="106" t="s">
        <v>523</v>
      </c>
      <c r="F34" s="98" t="s">
        <v>312</v>
      </c>
      <c r="G34" s="98" t="s">
        <v>313</v>
      </c>
      <c r="H34" s="98" t="s">
        <v>481</v>
      </c>
      <c r="I34" s="107" t="s">
        <v>524</v>
      </c>
      <c r="J34" s="228" t="s">
        <v>726</v>
      </c>
      <c r="K34" s="98" t="s">
        <v>525</v>
      </c>
      <c r="L34" s="106" t="s">
        <v>481</v>
      </c>
      <c r="M34" s="106" t="s">
        <v>298</v>
      </c>
      <c r="N34" s="106"/>
      <c r="O34" s="106" t="s">
        <v>172</v>
      </c>
      <c r="P34" s="215">
        <f>13868964.326299+70098569.692707+4899362.39787737</f>
        <v>88866896.416883364</v>
      </c>
      <c r="Q34" s="586" t="s">
        <v>617</v>
      </c>
      <c r="R34" s="223" t="str">
        <f t="shared" si="2"/>
        <v>3.11.01</v>
      </c>
      <c r="S34" s="223" t="str">
        <f t="shared" si="0"/>
        <v>BANGUNAN GEDUNG TEMPAT KERJA</v>
      </c>
      <c r="T34" s="223">
        <f t="shared" si="1"/>
        <v>50</v>
      </c>
      <c r="U34" s="155">
        <f t="shared" si="3"/>
        <v>1777337.7283376672</v>
      </c>
      <c r="V34" s="224">
        <f t="shared" si="4"/>
        <v>6</v>
      </c>
      <c r="W34" s="155">
        <f t="shared" si="5"/>
        <v>10664026.370026004</v>
      </c>
      <c r="X34" s="155">
        <f t="shared" si="6"/>
        <v>7</v>
      </c>
      <c r="Y34" s="155">
        <f t="shared" si="7"/>
        <v>1777337.7283376672</v>
      </c>
      <c r="Z34" s="224">
        <f t="shared" si="8"/>
        <v>1777337.7283376672</v>
      </c>
      <c r="AA34" s="224">
        <f t="shared" si="9"/>
        <v>1777337.7283376672</v>
      </c>
      <c r="AB34" s="224">
        <f t="shared" si="10"/>
        <v>1777337.7283376672</v>
      </c>
      <c r="AC34" s="225" t="str">
        <f t="shared" si="11"/>
        <v>2007</v>
      </c>
      <c r="AD34" s="226">
        <f t="shared" si="12"/>
        <v>71093519.133506685</v>
      </c>
      <c r="AE34" s="218">
        <f t="shared" si="13"/>
        <v>17773377.283376675</v>
      </c>
      <c r="AP34" s="151" t="s">
        <v>481</v>
      </c>
      <c r="AQ34" s="151" t="s">
        <v>25</v>
      </c>
      <c r="AR34" s="151">
        <v>2007</v>
      </c>
      <c r="AV34" s="151">
        <v>13868964.326299019</v>
      </c>
    </row>
    <row r="35" spans="1:48" s="151" customFormat="1" ht="37" customHeight="1" x14ac:dyDescent="0.15">
      <c r="A35" s="565" t="s">
        <v>730</v>
      </c>
      <c r="B35" s="107" t="s">
        <v>528</v>
      </c>
      <c r="C35" s="107" t="s">
        <v>888</v>
      </c>
      <c r="D35" s="107"/>
      <c r="E35" s="106" t="s">
        <v>480</v>
      </c>
      <c r="F35" s="98" t="s">
        <v>312</v>
      </c>
      <c r="G35" s="98" t="s">
        <v>313</v>
      </c>
      <c r="H35" s="98" t="s">
        <v>481</v>
      </c>
      <c r="I35" s="107" t="s">
        <v>529</v>
      </c>
      <c r="J35" s="228" t="s">
        <v>726</v>
      </c>
      <c r="K35" s="98" t="s">
        <v>530</v>
      </c>
      <c r="L35" s="106" t="s">
        <v>481</v>
      </c>
      <c r="M35" s="106" t="s">
        <v>531</v>
      </c>
      <c r="N35" s="106"/>
      <c r="O35" s="106" t="s">
        <v>172</v>
      </c>
      <c r="P35" s="215">
        <f>575104343.631316+85617654.5670729+53698749.7251634</f>
        <v>714420747.92355227</v>
      </c>
      <c r="Q35" s="586" t="s">
        <v>617</v>
      </c>
      <c r="R35" s="223" t="str">
        <f t="shared" si="2"/>
        <v>3.11.01</v>
      </c>
      <c r="S35" s="223" t="str">
        <f t="shared" si="0"/>
        <v>BANGUNAN GEDUNG TEMPAT KERJA</v>
      </c>
      <c r="T35" s="223">
        <f t="shared" si="1"/>
        <v>50</v>
      </c>
      <c r="U35" s="155">
        <f t="shared" si="3"/>
        <v>14288414.758471046</v>
      </c>
      <c r="V35" s="224">
        <f t="shared" si="4"/>
        <v>6</v>
      </c>
      <c r="W35" s="155">
        <f t="shared" si="5"/>
        <v>85730488.550826281</v>
      </c>
      <c r="X35" s="155">
        <f t="shared" si="6"/>
        <v>7</v>
      </c>
      <c r="Y35" s="155">
        <f t="shared" si="7"/>
        <v>14288414.758471046</v>
      </c>
      <c r="Z35" s="224">
        <f t="shared" si="8"/>
        <v>14288414.758471046</v>
      </c>
      <c r="AA35" s="224">
        <f t="shared" si="9"/>
        <v>14288414.758471046</v>
      </c>
      <c r="AB35" s="224">
        <f t="shared" si="10"/>
        <v>14288414.758471046</v>
      </c>
      <c r="AC35" s="225" t="str">
        <f t="shared" si="11"/>
        <v>2007</v>
      </c>
      <c r="AD35" s="226">
        <f t="shared" si="12"/>
        <v>571536600.3388418</v>
      </c>
      <c r="AE35" s="218">
        <f t="shared" si="13"/>
        <v>142884147.58471045</v>
      </c>
      <c r="AP35" s="151" t="s">
        <v>481</v>
      </c>
      <c r="AQ35" s="151" t="s">
        <v>25</v>
      </c>
      <c r="AR35" s="151">
        <v>2007</v>
      </c>
      <c r="AV35" s="151">
        <v>575104343.63131607</v>
      </c>
    </row>
    <row r="36" spans="1:48" s="151" customFormat="1" ht="37" customHeight="1" x14ac:dyDescent="0.15">
      <c r="A36" s="565" t="s">
        <v>730</v>
      </c>
      <c r="B36" s="107" t="s">
        <v>532</v>
      </c>
      <c r="C36" s="107" t="s">
        <v>888</v>
      </c>
      <c r="D36" s="107"/>
      <c r="E36" s="106" t="s">
        <v>480</v>
      </c>
      <c r="F36" s="98" t="s">
        <v>312</v>
      </c>
      <c r="G36" s="98" t="s">
        <v>313</v>
      </c>
      <c r="H36" s="98" t="s">
        <v>481</v>
      </c>
      <c r="I36" s="107" t="s">
        <v>529</v>
      </c>
      <c r="J36" s="228" t="s">
        <v>726</v>
      </c>
      <c r="K36" s="98" t="s">
        <v>172</v>
      </c>
      <c r="L36" s="106" t="s">
        <v>481</v>
      </c>
      <c r="M36" s="106" t="s">
        <v>531</v>
      </c>
      <c r="N36" s="106"/>
      <c r="O36" s="106" t="s">
        <v>172</v>
      </c>
      <c r="P36" s="215">
        <f>5131881255.23879+150807846.790718+90439540.9988529</f>
        <v>5373128643.0283604</v>
      </c>
      <c r="Q36" s="586" t="s">
        <v>617</v>
      </c>
      <c r="R36" s="223" t="str">
        <f t="shared" si="2"/>
        <v>3.11.01</v>
      </c>
      <c r="S36" s="223" t="str">
        <f t="shared" si="0"/>
        <v>BANGUNAN GEDUNG TEMPAT KERJA</v>
      </c>
      <c r="T36" s="223">
        <f t="shared" si="1"/>
        <v>50</v>
      </c>
      <c r="U36" s="155">
        <f t="shared" si="3"/>
        <v>107462572.66056721</v>
      </c>
      <c r="V36" s="224">
        <f t="shared" si="4"/>
        <v>6</v>
      </c>
      <c r="W36" s="155">
        <f t="shared" si="5"/>
        <v>644775435.96340322</v>
      </c>
      <c r="X36" s="155">
        <f t="shared" si="6"/>
        <v>7</v>
      </c>
      <c r="Y36" s="155">
        <f t="shared" si="7"/>
        <v>107462572.66056721</v>
      </c>
      <c r="Z36" s="224">
        <f t="shared" si="8"/>
        <v>107462572.66056721</v>
      </c>
      <c r="AA36" s="224">
        <f t="shared" si="9"/>
        <v>107462572.66056721</v>
      </c>
      <c r="AB36" s="224">
        <f t="shared" si="10"/>
        <v>107462572.66056721</v>
      </c>
      <c r="AC36" s="225" t="str">
        <f t="shared" si="11"/>
        <v>2007</v>
      </c>
      <c r="AD36" s="226">
        <f t="shared" si="12"/>
        <v>4298502916.4226885</v>
      </c>
      <c r="AE36" s="218">
        <f t="shared" si="13"/>
        <v>1074625726.6056719</v>
      </c>
      <c r="AP36" s="151" t="s">
        <v>481</v>
      </c>
      <c r="AQ36" s="151" t="s">
        <v>25</v>
      </c>
      <c r="AR36" s="151">
        <v>2007</v>
      </c>
      <c r="AV36" s="151">
        <v>5131881255.2387867</v>
      </c>
    </row>
    <row r="37" spans="1:48" s="151" customFormat="1" ht="37" customHeight="1" x14ac:dyDescent="0.15">
      <c r="A37" s="565" t="s">
        <v>730</v>
      </c>
      <c r="B37" s="107" t="s">
        <v>533</v>
      </c>
      <c r="C37" s="107" t="s">
        <v>888</v>
      </c>
      <c r="D37" s="107"/>
      <c r="E37" s="106" t="s">
        <v>480</v>
      </c>
      <c r="F37" s="98" t="s">
        <v>312</v>
      </c>
      <c r="G37" s="98" t="s">
        <v>313</v>
      </c>
      <c r="H37" s="98" t="s">
        <v>481</v>
      </c>
      <c r="I37" s="107" t="s">
        <v>529</v>
      </c>
      <c r="J37" s="228" t="s">
        <v>726</v>
      </c>
      <c r="K37" s="98" t="s">
        <v>172</v>
      </c>
      <c r="L37" s="106" t="s">
        <v>481</v>
      </c>
      <c r="M37" s="106" t="s">
        <v>531</v>
      </c>
      <c r="N37" s="106"/>
      <c r="O37" s="106" t="s">
        <v>172</v>
      </c>
      <c r="P37" s="215">
        <v>194218424.98505116</v>
      </c>
      <c r="Q37" s="586" t="s">
        <v>617</v>
      </c>
      <c r="R37" s="223" t="str">
        <f t="shared" si="2"/>
        <v>3.11.01</v>
      </c>
      <c r="S37" s="223" t="str">
        <f t="shared" si="0"/>
        <v>BANGUNAN GEDUNG TEMPAT KERJA</v>
      </c>
      <c r="T37" s="223">
        <f t="shared" si="1"/>
        <v>50</v>
      </c>
      <c r="U37" s="155">
        <f t="shared" si="3"/>
        <v>3884368.2997010229</v>
      </c>
      <c r="V37" s="224">
        <f t="shared" si="4"/>
        <v>6</v>
      </c>
      <c r="W37" s="155">
        <f t="shared" si="5"/>
        <v>23306209.798206136</v>
      </c>
      <c r="X37" s="155">
        <f t="shared" si="6"/>
        <v>7</v>
      </c>
      <c r="Y37" s="155">
        <f t="shared" si="7"/>
        <v>3884368.2997010229</v>
      </c>
      <c r="Z37" s="224">
        <f t="shared" si="8"/>
        <v>3884368.2997010229</v>
      </c>
      <c r="AA37" s="224">
        <f t="shared" si="9"/>
        <v>3884368.2997010229</v>
      </c>
      <c r="AB37" s="224">
        <f t="shared" si="10"/>
        <v>3884368.2997010229</v>
      </c>
      <c r="AC37" s="225" t="str">
        <f t="shared" si="11"/>
        <v>2007</v>
      </c>
      <c r="AD37" s="226">
        <f t="shared" si="12"/>
        <v>155374741.98804092</v>
      </c>
      <c r="AE37" s="218">
        <f t="shared" si="13"/>
        <v>38843682.997010224</v>
      </c>
      <c r="AP37" s="151" t="s">
        <v>481</v>
      </c>
      <c r="AQ37" s="151" t="s">
        <v>25</v>
      </c>
      <c r="AR37" s="151">
        <v>2007</v>
      </c>
      <c r="AV37" s="151">
        <v>194218424.98505116</v>
      </c>
    </row>
    <row r="38" spans="1:48" s="151" customFormat="1" ht="37" customHeight="1" x14ac:dyDescent="0.15">
      <c r="A38" s="565" t="s">
        <v>730</v>
      </c>
      <c r="B38" s="107" t="s">
        <v>534</v>
      </c>
      <c r="C38" s="107" t="s">
        <v>888</v>
      </c>
      <c r="D38" s="107"/>
      <c r="E38" s="106" t="s">
        <v>480</v>
      </c>
      <c r="F38" s="98" t="s">
        <v>312</v>
      </c>
      <c r="G38" s="98" t="s">
        <v>313</v>
      </c>
      <c r="H38" s="98" t="s">
        <v>481</v>
      </c>
      <c r="I38" s="107" t="s">
        <v>529</v>
      </c>
      <c r="J38" s="228" t="s">
        <v>726</v>
      </c>
      <c r="K38" s="98" t="s">
        <v>172</v>
      </c>
      <c r="L38" s="106" t="s">
        <v>481</v>
      </c>
      <c r="M38" s="106" t="s">
        <v>531</v>
      </c>
      <c r="N38" s="106"/>
      <c r="O38" s="106" t="s">
        <v>172</v>
      </c>
      <c r="P38" s="215">
        <v>84663173.888832361</v>
      </c>
      <c r="Q38" s="586" t="s">
        <v>617</v>
      </c>
      <c r="R38" s="223" t="str">
        <f t="shared" si="2"/>
        <v>3.11.01</v>
      </c>
      <c r="S38" s="223" t="str">
        <f t="shared" si="0"/>
        <v>BANGUNAN GEDUNG TEMPAT KERJA</v>
      </c>
      <c r="T38" s="223">
        <f t="shared" si="1"/>
        <v>50</v>
      </c>
      <c r="U38" s="155">
        <f t="shared" si="3"/>
        <v>1693263.2777766471</v>
      </c>
      <c r="V38" s="224">
        <f t="shared" si="4"/>
        <v>6</v>
      </c>
      <c r="W38" s="155">
        <f t="shared" si="5"/>
        <v>10159579.666659882</v>
      </c>
      <c r="X38" s="155">
        <f t="shared" si="6"/>
        <v>7</v>
      </c>
      <c r="Y38" s="155">
        <f t="shared" si="7"/>
        <v>1693263.2777766471</v>
      </c>
      <c r="Z38" s="224">
        <f t="shared" si="8"/>
        <v>1693263.2777766471</v>
      </c>
      <c r="AA38" s="224">
        <f t="shared" si="9"/>
        <v>1693263.2777766471</v>
      </c>
      <c r="AB38" s="224">
        <f t="shared" si="10"/>
        <v>1693263.2777766471</v>
      </c>
      <c r="AC38" s="225" t="str">
        <f t="shared" si="11"/>
        <v>2007</v>
      </c>
      <c r="AD38" s="226">
        <f t="shared" si="12"/>
        <v>67730541.111065894</v>
      </c>
      <c r="AE38" s="218">
        <f t="shared" si="13"/>
        <v>16932632.77776647</v>
      </c>
      <c r="AP38" s="151" t="s">
        <v>481</v>
      </c>
      <c r="AQ38" s="151" t="s">
        <v>25</v>
      </c>
      <c r="AR38" s="151">
        <v>2007</v>
      </c>
      <c r="AV38" s="151">
        <v>84663173.888832361</v>
      </c>
    </row>
    <row r="39" spans="1:48" s="151" customFormat="1" ht="37" customHeight="1" x14ac:dyDescent="0.15">
      <c r="A39" s="565" t="s">
        <v>730</v>
      </c>
      <c r="B39" s="107" t="s">
        <v>536</v>
      </c>
      <c r="C39" s="107" t="s">
        <v>888</v>
      </c>
      <c r="D39" s="107" t="s">
        <v>353</v>
      </c>
      <c r="E39" s="106" t="s">
        <v>480</v>
      </c>
      <c r="F39" s="98" t="s">
        <v>312</v>
      </c>
      <c r="G39" s="98" t="s">
        <v>313</v>
      </c>
      <c r="H39" s="98" t="s">
        <v>481</v>
      </c>
      <c r="I39" s="107" t="s">
        <v>529</v>
      </c>
      <c r="J39" s="228" t="s">
        <v>727</v>
      </c>
      <c r="K39" s="98" t="s">
        <v>172</v>
      </c>
      <c r="L39" s="106" t="s">
        <v>481</v>
      </c>
      <c r="M39" s="106" t="s">
        <v>483</v>
      </c>
      <c r="N39" s="106"/>
      <c r="O39" s="106" t="s">
        <v>172</v>
      </c>
      <c r="P39" s="215">
        <f>1423870800+91716074.7457909+64999315.3749751</f>
        <v>1580586190.1207662</v>
      </c>
      <c r="Q39" s="586" t="s">
        <v>617</v>
      </c>
      <c r="R39" s="223" t="str">
        <f t="shared" si="2"/>
        <v>3.11.01</v>
      </c>
      <c r="S39" s="223" t="str">
        <f t="shared" si="0"/>
        <v>BANGUNAN GEDUNG TEMPAT KERJA</v>
      </c>
      <c r="T39" s="223">
        <f t="shared" si="1"/>
        <v>50</v>
      </c>
      <c r="U39" s="155">
        <f t="shared" si="3"/>
        <v>31611723.602415323</v>
      </c>
      <c r="V39" s="224">
        <f t="shared" si="4"/>
        <v>5</v>
      </c>
      <c r="W39" s="155">
        <f t="shared" si="5"/>
        <v>158058618.01207662</v>
      </c>
      <c r="X39" s="155">
        <f t="shared" si="6"/>
        <v>6</v>
      </c>
      <c r="Y39" s="155">
        <f t="shared" si="7"/>
        <v>31611723.602415323</v>
      </c>
      <c r="Z39" s="224">
        <f t="shared" si="8"/>
        <v>31611723.602415323</v>
      </c>
      <c r="AA39" s="224">
        <f t="shared" si="9"/>
        <v>31611723.602415323</v>
      </c>
      <c r="AB39" s="224">
        <f t="shared" si="10"/>
        <v>31611723.602415323</v>
      </c>
      <c r="AC39" s="225" t="str">
        <f t="shared" si="11"/>
        <v>2008</v>
      </c>
      <c r="AD39" s="226">
        <f t="shared" si="12"/>
        <v>1296080677.6990283</v>
      </c>
      <c r="AE39" s="218">
        <f t="shared" si="13"/>
        <v>284505512.42173791</v>
      </c>
      <c r="AP39" s="151" t="s">
        <v>481</v>
      </c>
      <c r="AQ39" s="151" t="s">
        <v>25</v>
      </c>
      <c r="AR39" s="151">
        <v>2008</v>
      </c>
      <c r="AV39" s="151">
        <v>1423870800</v>
      </c>
    </row>
    <row r="40" spans="1:48" s="151" customFormat="1" ht="37" customHeight="1" x14ac:dyDescent="0.15">
      <c r="A40" s="565" t="s">
        <v>730</v>
      </c>
      <c r="B40" s="107" t="s">
        <v>539</v>
      </c>
      <c r="C40" s="107" t="s">
        <v>888</v>
      </c>
      <c r="D40" s="107"/>
      <c r="E40" s="106" t="s">
        <v>480</v>
      </c>
      <c r="F40" s="98" t="s">
        <v>540</v>
      </c>
      <c r="G40" s="98" t="s">
        <v>313</v>
      </c>
      <c r="H40" s="98" t="s">
        <v>481</v>
      </c>
      <c r="I40" s="107" t="s">
        <v>529</v>
      </c>
      <c r="J40" s="227">
        <v>2009</v>
      </c>
      <c r="K40" s="98" t="s">
        <v>172</v>
      </c>
      <c r="L40" s="106" t="s">
        <v>481</v>
      </c>
      <c r="M40" s="106" t="s">
        <v>483</v>
      </c>
      <c r="N40" s="106"/>
      <c r="O40" s="106"/>
      <c r="P40" s="215">
        <f>260675750.39978+19363301.8437011</f>
        <v>280039052.2434811</v>
      </c>
      <c r="Q40" s="586" t="s">
        <v>617</v>
      </c>
      <c r="R40" s="223" t="str">
        <f t="shared" si="2"/>
        <v>3.11.01</v>
      </c>
      <c r="S40" s="223" t="str">
        <f t="shared" si="0"/>
        <v>BANGUNAN GEDUNG TEMPAT KERJA</v>
      </c>
      <c r="T40" s="223">
        <f t="shared" si="1"/>
        <v>50</v>
      </c>
      <c r="U40" s="155">
        <f t="shared" si="3"/>
        <v>5600780.844869622</v>
      </c>
      <c r="V40" s="224">
        <f t="shared" si="4"/>
        <v>4</v>
      </c>
      <c r="W40" s="155">
        <f t="shared" si="5"/>
        <v>22403123.379478488</v>
      </c>
      <c r="X40" s="155">
        <f t="shared" si="6"/>
        <v>5</v>
      </c>
      <c r="Y40" s="155">
        <f t="shared" si="7"/>
        <v>5600780.844869622</v>
      </c>
      <c r="Z40" s="224">
        <f t="shared" si="8"/>
        <v>5600780.844869622</v>
      </c>
      <c r="AA40" s="224">
        <f t="shared" si="9"/>
        <v>5600780.844869622</v>
      </c>
      <c r="AB40" s="224">
        <f t="shared" si="10"/>
        <v>5600780.844869622</v>
      </c>
      <c r="AC40" s="225">
        <f t="shared" si="11"/>
        <v>2009</v>
      </c>
      <c r="AD40" s="226">
        <f t="shared" si="12"/>
        <v>235232805.48452413</v>
      </c>
      <c r="AE40" s="218">
        <f t="shared" si="13"/>
        <v>44806246.758956976</v>
      </c>
      <c r="AP40" s="151" t="s">
        <v>481</v>
      </c>
      <c r="AQ40" s="151" t="s">
        <v>25</v>
      </c>
      <c r="AR40" s="151">
        <v>2009</v>
      </c>
      <c r="AV40" s="151">
        <v>260675750.39977986</v>
      </c>
    </row>
    <row r="41" spans="1:48" s="151" customFormat="1" ht="37" customHeight="1" x14ac:dyDescent="0.15">
      <c r="A41" s="565" t="s">
        <v>730</v>
      </c>
      <c r="B41" s="107" t="s">
        <v>541</v>
      </c>
      <c r="C41" s="107" t="s">
        <v>888</v>
      </c>
      <c r="D41" s="107"/>
      <c r="E41" s="106" t="s">
        <v>480</v>
      </c>
      <c r="F41" s="98" t="s">
        <v>540</v>
      </c>
      <c r="G41" s="98" t="s">
        <v>313</v>
      </c>
      <c r="H41" s="98" t="s">
        <v>481</v>
      </c>
      <c r="I41" s="107" t="s">
        <v>529</v>
      </c>
      <c r="J41" s="227">
        <v>2009</v>
      </c>
      <c r="K41" s="98" t="s">
        <v>172</v>
      </c>
      <c r="L41" s="106" t="s">
        <v>481</v>
      </c>
      <c r="M41" s="106" t="s">
        <v>483</v>
      </c>
      <c r="N41" s="106"/>
      <c r="O41" s="106"/>
      <c r="P41" s="215">
        <f>560516632.317664+44280813.9530955</f>
        <v>604797446.27075958</v>
      </c>
      <c r="Q41" s="586" t="s">
        <v>617</v>
      </c>
      <c r="R41" s="223" t="str">
        <f t="shared" si="2"/>
        <v>3.11.01</v>
      </c>
      <c r="S41" s="223" t="str">
        <f t="shared" si="0"/>
        <v>BANGUNAN GEDUNG TEMPAT KERJA</v>
      </c>
      <c r="T41" s="223">
        <f t="shared" si="1"/>
        <v>50</v>
      </c>
      <c r="U41" s="155">
        <f t="shared" si="3"/>
        <v>12095948.725415193</v>
      </c>
      <c r="V41" s="224">
        <f t="shared" si="4"/>
        <v>4</v>
      </c>
      <c r="W41" s="155">
        <f t="shared" si="5"/>
        <v>48383794.90166077</v>
      </c>
      <c r="X41" s="155">
        <f t="shared" si="6"/>
        <v>5</v>
      </c>
      <c r="Y41" s="155">
        <f t="shared" si="7"/>
        <v>12095948.725415193</v>
      </c>
      <c r="Z41" s="224">
        <f t="shared" si="8"/>
        <v>12095948.725415193</v>
      </c>
      <c r="AA41" s="224">
        <f t="shared" si="9"/>
        <v>12095948.725415193</v>
      </c>
      <c r="AB41" s="224">
        <f t="shared" si="10"/>
        <v>12095948.725415193</v>
      </c>
      <c r="AC41" s="225">
        <f t="shared" si="11"/>
        <v>2009</v>
      </c>
      <c r="AD41" s="226">
        <f t="shared" si="12"/>
        <v>508029856.46743804</v>
      </c>
      <c r="AE41" s="218">
        <f t="shared" si="13"/>
        <v>96767589.80332154</v>
      </c>
      <c r="AP41" s="151" t="s">
        <v>481</v>
      </c>
      <c r="AQ41" s="151" t="s">
        <v>25</v>
      </c>
      <c r="AR41" s="151">
        <v>2009</v>
      </c>
      <c r="AV41" s="151">
        <v>560516632.31766438</v>
      </c>
    </row>
    <row r="42" spans="1:48" s="151" customFormat="1" ht="37" customHeight="1" x14ac:dyDescent="0.15">
      <c r="A42" s="565" t="s">
        <v>730</v>
      </c>
      <c r="B42" s="107" t="s">
        <v>542</v>
      </c>
      <c r="C42" s="107" t="s">
        <v>888</v>
      </c>
      <c r="D42" s="107"/>
      <c r="E42" s="106" t="s">
        <v>480</v>
      </c>
      <c r="F42" s="98" t="s">
        <v>312</v>
      </c>
      <c r="G42" s="98" t="s">
        <v>313</v>
      </c>
      <c r="H42" s="98" t="s">
        <v>481</v>
      </c>
      <c r="I42" s="107" t="s">
        <v>529</v>
      </c>
      <c r="J42" s="227">
        <v>2009</v>
      </c>
      <c r="K42" s="98" t="s">
        <v>172</v>
      </c>
      <c r="L42" s="106" t="s">
        <v>481</v>
      </c>
      <c r="M42" s="106" t="s">
        <v>483</v>
      </c>
      <c r="N42" s="106"/>
      <c r="O42" s="106"/>
      <c r="P42" s="215">
        <v>48917815.184087068</v>
      </c>
      <c r="Q42" s="586" t="s">
        <v>617</v>
      </c>
      <c r="R42" s="223" t="str">
        <f t="shared" si="2"/>
        <v>3.11.01</v>
      </c>
      <c r="S42" s="223" t="str">
        <f t="shared" si="0"/>
        <v>BANGUNAN GEDUNG TEMPAT KERJA</v>
      </c>
      <c r="T42" s="223">
        <f t="shared" si="1"/>
        <v>50</v>
      </c>
      <c r="U42" s="155">
        <f t="shared" si="3"/>
        <v>978356.1036817414</v>
      </c>
      <c r="V42" s="224">
        <f t="shared" si="4"/>
        <v>4</v>
      </c>
      <c r="W42" s="155">
        <f t="shared" si="5"/>
        <v>3913424.4147269656</v>
      </c>
      <c r="X42" s="155">
        <f t="shared" si="6"/>
        <v>5</v>
      </c>
      <c r="Y42" s="155">
        <f t="shared" si="7"/>
        <v>978356.1036817414</v>
      </c>
      <c r="Z42" s="224">
        <f t="shared" si="8"/>
        <v>978356.1036817414</v>
      </c>
      <c r="AA42" s="224">
        <f t="shared" si="9"/>
        <v>978356.1036817414</v>
      </c>
      <c r="AB42" s="224">
        <f t="shared" si="10"/>
        <v>978356.1036817414</v>
      </c>
      <c r="AC42" s="225">
        <f t="shared" si="11"/>
        <v>2009</v>
      </c>
      <c r="AD42" s="226">
        <f t="shared" si="12"/>
        <v>41090966.354633138</v>
      </c>
      <c r="AE42" s="218">
        <f t="shared" si="13"/>
        <v>7826848.8294539312</v>
      </c>
      <c r="AP42" s="151" t="s">
        <v>481</v>
      </c>
      <c r="AQ42" s="151" t="s">
        <v>25</v>
      </c>
      <c r="AR42" s="151">
        <v>2009</v>
      </c>
      <c r="AV42" s="151">
        <v>48917815.184087068</v>
      </c>
    </row>
    <row r="43" spans="1:48" s="151" customFormat="1" ht="37" customHeight="1" x14ac:dyDescent="0.15">
      <c r="A43" s="565" t="s">
        <v>730</v>
      </c>
      <c r="B43" s="107" t="s">
        <v>543</v>
      </c>
      <c r="C43" s="107" t="s">
        <v>888</v>
      </c>
      <c r="D43" s="107"/>
      <c r="E43" s="106" t="s">
        <v>480</v>
      </c>
      <c r="F43" s="98" t="s">
        <v>312</v>
      </c>
      <c r="G43" s="98" t="s">
        <v>313</v>
      </c>
      <c r="H43" s="98" t="s">
        <v>481</v>
      </c>
      <c r="I43" s="107" t="s">
        <v>544</v>
      </c>
      <c r="J43" s="227">
        <v>2009</v>
      </c>
      <c r="K43" s="98" t="s">
        <v>172</v>
      </c>
      <c r="L43" s="106" t="s">
        <v>481</v>
      </c>
      <c r="M43" s="106" t="s">
        <v>483</v>
      </c>
      <c r="N43" s="106"/>
      <c r="O43" s="106"/>
      <c r="P43" s="215">
        <v>315237000</v>
      </c>
      <c r="Q43" s="586" t="s">
        <v>617</v>
      </c>
      <c r="R43" s="223" t="str">
        <f t="shared" si="2"/>
        <v>3.11.01</v>
      </c>
      <c r="S43" s="223" t="str">
        <f t="shared" si="0"/>
        <v>BANGUNAN GEDUNG TEMPAT KERJA</v>
      </c>
      <c r="T43" s="223">
        <f t="shared" si="1"/>
        <v>50</v>
      </c>
      <c r="U43" s="155">
        <f t="shared" si="3"/>
        <v>6304739.7999999998</v>
      </c>
      <c r="V43" s="224">
        <f t="shared" si="4"/>
        <v>4</v>
      </c>
      <c r="W43" s="155">
        <f t="shared" si="5"/>
        <v>25218959.199999999</v>
      </c>
      <c r="X43" s="155">
        <f t="shared" si="6"/>
        <v>5</v>
      </c>
      <c r="Y43" s="155">
        <f t="shared" si="7"/>
        <v>6304739.7999999998</v>
      </c>
      <c r="Z43" s="224">
        <f t="shared" si="8"/>
        <v>6304739.7999999998</v>
      </c>
      <c r="AA43" s="224">
        <f t="shared" si="9"/>
        <v>6304739.7999999998</v>
      </c>
      <c r="AB43" s="224">
        <f t="shared" si="10"/>
        <v>6304739.7999999998</v>
      </c>
      <c r="AC43" s="225">
        <f t="shared" si="11"/>
        <v>2009</v>
      </c>
      <c r="AD43" s="226">
        <f t="shared" si="12"/>
        <v>264799081.60000002</v>
      </c>
      <c r="AE43" s="218">
        <f t="shared" si="13"/>
        <v>50437918.399999991</v>
      </c>
      <c r="AP43" s="151" t="s">
        <v>481</v>
      </c>
      <c r="AQ43" s="151" t="s">
        <v>25</v>
      </c>
      <c r="AR43" s="151">
        <v>2009</v>
      </c>
      <c r="AV43" s="151">
        <v>315237000</v>
      </c>
    </row>
    <row r="44" spans="1:48" s="151" customFormat="1" ht="37" customHeight="1" x14ac:dyDescent="0.15">
      <c r="A44" s="565" t="s">
        <v>730</v>
      </c>
      <c r="B44" s="107" t="s">
        <v>545</v>
      </c>
      <c r="C44" s="107" t="s">
        <v>888</v>
      </c>
      <c r="D44" s="107"/>
      <c r="E44" s="106" t="s">
        <v>480</v>
      </c>
      <c r="F44" s="98" t="s">
        <v>312</v>
      </c>
      <c r="G44" s="98" t="s">
        <v>313</v>
      </c>
      <c r="H44" s="98" t="s">
        <v>481</v>
      </c>
      <c r="I44" s="107" t="s">
        <v>544</v>
      </c>
      <c r="J44" s="227">
        <v>2009</v>
      </c>
      <c r="K44" s="98" t="s">
        <v>172</v>
      </c>
      <c r="L44" s="106" t="s">
        <v>481</v>
      </c>
      <c r="M44" s="106" t="s">
        <v>483</v>
      </c>
      <c r="N44" s="106"/>
      <c r="O44" s="106"/>
      <c r="P44" s="215">
        <v>110000000</v>
      </c>
      <c r="Q44" s="586" t="s">
        <v>617</v>
      </c>
      <c r="R44" s="223" t="str">
        <f t="shared" si="2"/>
        <v>3.11.01</v>
      </c>
      <c r="S44" s="223" t="str">
        <f t="shared" si="0"/>
        <v>BANGUNAN GEDUNG TEMPAT KERJA</v>
      </c>
      <c r="T44" s="223">
        <f t="shared" si="1"/>
        <v>50</v>
      </c>
      <c r="U44" s="155">
        <f t="shared" si="3"/>
        <v>2199999.7999999998</v>
      </c>
      <c r="V44" s="224">
        <f t="shared" si="4"/>
        <v>4</v>
      </c>
      <c r="W44" s="155">
        <f t="shared" si="5"/>
        <v>8799999.1999999993</v>
      </c>
      <c r="X44" s="155">
        <f t="shared" si="6"/>
        <v>5</v>
      </c>
      <c r="Y44" s="155">
        <f t="shared" si="7"/>
        <v>2199999.7999999998</v>
      </c>
      <c r="Z44" s="224">
        <f t="shared" si="8"/>
        <v>2199999.7999999998</v>
      </c>
      <c r="AA44" s="224">
        <f t="shared" si="9"/>
        <v>2199999.7999999998</v>
      </c>
      <c r="AB44" s="224">
        <f t="shared" si="10"/>
        <v>2199999.7999999998</v>
      </c>
      <c r="AC44" s="225">
        <f t="shared" si="11"/>
        <v>2009</v>
      </c>
      <c r="AD44" s="226">
        <f t="shared" si="12"/>
        <v>92400001.599999994</v>
      </c>
      <c r="AE44" s="218">
        <f t="shared" si="13"/>
        <v>17599998.400000002</v>
      </c>
      <c r="AP44" s="151" t="s">
        <v>481</v>
      </c>
      <c r="AQ44" s="151" t="s">
        <v>25</v>
      </c>
      <c r="AR44" s="151">
        <v>2009</v>
      </c>
      <c r="AV44" s="151">
        <v>110000000</v>
      </c>
    </row>
    <row r="45" spans="1:48" s="151" customFormat="1" ht="37" customHeight="1" x14ac:dyDescent="0.15">
      <c r="A45" s="565" t="s">
        <v>730</v>
      </c>
      <c r="B45" s="107" t="s">
        <v>546</v>
      </c>
      <c r="C45" s="107" t="s">
        <v>888</v>
      </c>
      <c r="D45" s="107"/>
      <c r="E45" s="106" t="s">
        <v>480</v>
      </c>
      <c r="F45" s="98" t="s">
        <v>312</v>
      </c>
      <c r="G45" s="98" t="s">
        <v>313</v>
      </c>
      <c r="H45" s="98" t="s">
        <v>481</v>
      </c>
      <c r="I45" s="107" t="s">
        <v>544</v>
      </c>
      <c r="J45" s="227">
        <v>2009</v>
      </c>
      <c r="K45" s="98" t="s">
        <v>172</v>
      </c>
      <c r="L45" s="106" t="s">
        <v>481</v>
      </c>
      <c r="M45" s="106" t="s">
        <v>483</v>
      </c>
      <c r="N45" s="106"/>
      <c r="O45" s="106"/>
      <c r="P45" s="215">
        <v>42580000</v>
      </c>
      <c r="Q45" s="586" t="s">
        <v>617</v>
      </c>
      <c r="R45" s="223" t="str">
        <f t="shared" si="2"/>
        <v>3.11.01</v>
      </c>
      <c r="S45" s="223" t="str">
        <f t="shared" si="0"/>
        <v>BANGUNAN GEDUNG TEMPAT KERJA</v>
      </c>
      <c r="T45" s="223">
        <f t="shared" si="1"/>
        <v>50</v>
      </c>
      <c r="U45" s="155">
        <f t="shared" si="3"/>
        <v>851599.8</v>
      </c>
      <c r="V45" s="224">
        <f t="shared" si="4"/>
        <v>4</v>
      </c>
      <c r="W45" s="155">
        <f t="shared" si="5"/>
        <v>3406399.2</v>
      </c>
      <c r="X45" s="155">
        <f t="shared" si="6"/>
        <v>5</v>
      </c>
      <c r="Y45" s="155">
        <f t="shared" si="7"/>
        <v>851599.8</v>
      </c>
      <c r="Z45" s="224">
        <f t="shared" si="8"/>
        <v>851599.8</v>
      </c>
      <c r="AA45" s="224">
        <f t="shared" si="9"/>
        <v>851599.8</v>
      </c>
      <c r="AB45" s="224">
        <f t="shared" si="10"/>
        <v>851599.8</v>
      </c>
      <c r="AC45" s="225">
        <f t="shared" si="11"/>
        <v>2009</v>
      </c>
      <c r="AD45" s="226">
        <f t="shared" si="12"/>
        <v>35767201.600000001</v>
      </c>
      <c r="AE45" s="218">
        <f t="shared" si="13"/>
        <v>6812798.3999999994</v>
      </c>
      <c r="AP45" s="151" t="s">
        <v>481</v>
      </c>
      <c r="AQ45" s="151" t="s">
        <v>25</v>
      </c>
      <c r="AR45" s="151">
        <v>2009</v>
      </c>
      <c r="AV45" s="151">
        <v>42580000</v>
      </c>
    </row>
    <row r="46" spans="1:48" s="151" customFormat="1" ht="37" customHeight="1" x14ac:dyDescent="0.15">
      <c r="A46" s="565" t="s">
        <v>730</v>
      </c>
      <c r="B46" s="107" t="s">
        <v>547</v>
      </c>
      <c r="C46" s="107" t="s">
        <v>888</v>
      </c>
      <c r="D46" s="107" t="s">
        <v>548</v>
      </c>
      <c r="E46" s="106" t="s">
        <v>480</v>
      </c>
      <c r="F46" s="98" t="s">
        <v>312</v>
      </c>
      <c r="G46" s="98" t="s">
        <v>178</v>
      </c>
      <c r="H46" s="98" t="s">
        <v>481</v>
      </c>
      <c r="I46" s="107" t="s">
        <v>529</v>
      </c>
      <c r="J46" s="227">
        <v>2010</v>
      </c>
      <c r="K46" s="98" t="s">
        <v>549</v>
      </c>
      <c r="L46" s="106" t="s">
        <v>481</v>
      </c>
      <c r="M46" s="106" t="s">
        <v>483</v>
      </c>
      <c r="N46" s="106"/>
      <c r="O46" s="106"/>
      <c r="P46" s="215">
        <v>163858200</v>
      </c>
      <c r="Q46" s="586" t="s">
        <v>617</v>
      </c>
      <c r="R46" s="223" t="str">
        <f t="shared" si="2"/>
        <v>3.11.01</v>
      </c>
      <c r="S46" s="223" t="str">
        <f t="shared" si="0"/>
        <v>BANGUNAN GEDUNG TEMPAT KERJA</v>
      </c>
      <c r="T46" s="223">
        <f t="shared" si="1"/>
        <v>50</v>
      </c>
      <c r="U46" s="155">
        <f t="shared" si="3"/>
        <v>3277163.8</v>
      </c>
      <c r="V46" s="224">
        <f t="shared" si="4"/>
        <v>3</v>
      </c>
      <c r="W46" s="155">
        <f t="shared" si="5"/>
        <v>9831491.3999999985</v>
      </c>
      <c r="X46" s="155">
        <f t="shared" si="6"/>
        <v>4</v>
      </c>
      <c r="Y46" s="155">
        <f t="shared" si="7"/>
        <v>3277163.8</v>
      </c>
      <c r="Z46" s="224">
        <f t="shared" si="8"/>
        <v>3277163.8</v>
      </c>
      <c r="AA46" s="224">
        <f t="shared" si="9"/>
        <v>3277163.8</v>
      </c>
      <c r="AB46" s="224">
        <f t="shared" si="10"/>
        <v>3277163.8</v>
      </c>
      <c r="AC46" s="225">
        <f t="shared" si="11"/>
        <v>2010</v>
      </c>
      <c r="AD46" s="226">
        <f t="shared" si="12"/>
        <v>140918053.40000001</v>
      </c>
      <c r="AE46" s="218">
        <f t="shared" si="13"/>
        <v>22940146.600000001</v>
      </c>
      <c r="AP46" s="151" t="s">
        <v>481</v>
      </c>
      <c r="AQ46" s="151" t="s">
        <v>25</v>
      </c>
      <c r="AR46" s="151">
        <v>2010</v>
      </c>
      <c r="AV46" s="151">
        <v>163858200</v>
      </c>
    </row>
    <row r="47" spans="1:48" s="151" customFormat="1" ht="37" customHeight="1" x14ac:dyDescent="0.15">
      <c r="A47" s="565" t="s">
        <v>730</v>
      </c>
      <c r="B47" s="107" t="s">
        <v>551</v>
      </c>
      <c r="C47" s="107" t="s">
        <v>888</v>
      </c>
      <c r="D47" s="107" t="s">
        <v>353</v>
      </c>
      <c r="E47" s="106" t="s">
        <v>480</v>
      </c>
      <c r="F47" s="98" t="s">
        <v>312</v>
      </c>
      <c r="G47" s="98" t="s">
        <v>313</v>
      </c>
      <c r="H47" s="98" t="s">
        <v>481</v>
      </c>
      <c r="I47" s="107" t="s">
        <v>529</v>
      </c>
      <c r="J47" s="227">
        <v>2010</v>
      </c>
      <c r="K47" s="98" t="s">
        <v>552</v>
      </c>
      <c r="L47" s="106" t="s">
        <v>481</v>
      </c>
      <c r="M47" s="106" t="s">
        <v>483</v>
      </c>
      <c r="N47" s="106"/>
      <c r="O47" s="106"/>
      <c r="P47" s="215">
        <v>32917090</v>
      </c>
      <c r="Q47" s="586" t="s">
        <v>617</v>
      </c>
      <c r="R47" s="223" t="str">
        <f t="shared" si="2"/>
        <v>3.11.01</v>
      </c>
      <c r="S47" s="223" t="str">
        <f t="shared" si="0"/>
        <v>BANGUNAN GEDUNG TEMPAT KERJA</v>
      </c>
      <c r="T47" s="223">
        <f t="shared" si="1"/>
        <v>50</v>
      </c>
      <c r="U47" s="155">
        <f t="shared" si="3"/>
        <v>658341.6</v>
      </c>
      <c r="V47" s="224">
        <f t="shared" si="4"/>
        <v>3</v>
      </c>
      <c r="W47" s="155">
        <f t="shared" si="5"/>
        <v>1975024.7999999998</v>
      </c>
      <c r="X47" s="155">
        <f t="shared" si="6"/>
        <v>4</v>
      </c>
      <c r="Y47" s="155">
        <f t="shared" si="7"/>
        <v>658341.6</v>
      </c>
      <c r="Z47" s="224">
        <f t="shared" si="8"/>
        <v>658341.6</v>
      </c>
      <c r="AA47" s="224">
        <f t="shared" si="9"/>
        <v>658341.6</v>
      </c>
      <c r="AB47" s="224">
        <f t="shared" si="10"/>
        <v>658341.6</v>
      </c>
      <c r="AC47" s="225">
        <f t="shared" si="11"/>
        <v>2010</v>
      </c>
      <c r="AD47" s="226">
        <f t="shared" si="12"/>
        <v>28308698.800000001</v>
      </c>
      <c r="AE47" s="218">
        <f t="shared" si="13"/>
        <v>4608391.2</v>
      </c>
      <c r="AP47" s="151" t="s">
        <v>481</v>
      </c>
      <c r="AQ47" s="151" t="s">
        <v>25</v>
      </c>
      <c r="AR47" s="151">
        <v>2010</v>
      </c>
      <c r="AV47" s="151">
        <v>32917090</v>
      </c>
    </row>
    <row r="48" spans="1:48" s="151" customFormat="1" ht="37" customHeight="1" x14ac:dyDescent="0.15">
      <c r="A48" s="565" t="s">
        <v>730</v>
      </c>
      <c r="B48" s="107" t="s">
        <v>553</v>
      </c>
      <c r="C48" s="107" t="s">
        <v>888</v>
      </c>
      <c r="D48" s="107" t="s">
        <v>172</v>
      </c>
      <c r="E48" s="106" t="s">
        <v>480</v>
      </c>
      <c r="F48" s="98" t="s">
        <v>312</v>
      </c>
      <c r="G48" s="98" t="s">
        <v>178</v>
      </c>
      <c r="H48" s="98" t="s">
        <v>481</v>
      </c>
      <c r="I48" s="107" t="s">
        <v>529</v>
      </c>
      <c r="J48" s="227">
        <v>2011</v>
      </c>
      <c r="K48" s="98" t="s">
        <v>172</v>
      </c>
      <c r="L48" s="106" t="s">
        <v>481</v>
      </c>
      <c r="M48" s="106" t="s">
        <v>483</v>
      </c>
      <c r="N48" s="106"/>
      <c r="O48" s="106"/>
      <c r="P48" s="215">
        <v>190792360.9490416</v>
      </c>
      <c r="Q48" s="586" t="s">
        <v>617</v>
      </c>
      <c r="R48" s="223" t="str">
        <f t="shared" si="2"/>
        <v>3.11.01</v>
      </c>
      <c r="S48" s="223" t="str">
        <f t="shared" ref="S48:S88" si="14">VLOOKUP(R48,kelompok,2,0)</f>
        <v>BANGUNAN GEDUNG TEMPAT KERJA</v>
      </c>
      <c r="T48" s="223">
        <f t="shared" ref="T48:T88" si="15">VLOOKUP(R48,MASAMANFAAT,4,0)</f>
        <v>50</v>
      </c>
      <c r="U48" s="155">
        <f t="shared" si="3"/>
        <v>3815847.0189808323</v>
      </c>
      <c r="V48" s="224">
        <f t="shared" si="4"/>
        <v>2</v>
      </c>
      <c r="W48" s="155">
        <f t="shared" si="5"/>
        <v>7631694.0379616646</v>
      </c>
      <c r="X48" s="155">
        <f t="shared" si="6"/>
        <v>3</v>
      </c>
      <c r="Y48" s="155">
        <f t="shared" si="7"/>
        <v>3815847.0189808323</v>
      </c>
      <c r="Z48" s="224">
        <f t="shared" si="8"/>
        <v>3815847.0189808323</v>
      </c>
      <c r="AA48" s="224">
        <f t="shared" si="9"/>
        <v>3815847.0189808323</v>
      </c>
      <c r="AB48" s="224">
        <f t="shared" si="10"/>
        <v>3815847.0189808323</v>
      </c>
      <c r="AC48" s="225">
        <f t="shared" si="11"/>
        <v>2011</v>
      </c>
      <c r="AD48" s="226">
        <f t="shared" si="12"/>
        <v>167897278.83515662</v>
      </c>
      <c r="AE48" s="218">
        <f t="shared" si="13"/>
        <v>22895082.113884993</v>
      </c>
      <c r="AP48" s="151" t="s">
        <v>481</v>
      </c>
      <c r="AQ48" s="151" t="s">
        <v>25</v>
      </c>
      <c r="AR48" s="151">
        <v>2011</v>
      </c>
      <c r="AV48" s="151">
        <v>190792360.9490416</v>
      </c>
    </row>
    <row r="49" spans="1:48" s="151" customFormat="1" ht="37" customHeight="1" x14ac:dyDescent="0.15">
      <c r="A49" s="565" t="s">
        <v>730</v>
      </c>
      <c r="B49" s="107" t="s">
        <v>554</v>
      </c>
      <c r="C49" s="107" t="s">
        <v>888</v>
      </c>
      <c r="D49" s="107" t="s">
        <v>172</v>
      </c>
      <c r="E49" s="106" t="s">
        <v>480</v>
      </c>
      <c r="F49" s="98" t="s">
        <v>540</v>
      </c>
      <c r="G49" s="98" t="s">
        <v>313</v>
      </c>
      <c r="H49" s="98" t="s">
        <v>481</v>
      </c>
      <c r="I49" s="107" t="s">
        <v>529</v>
      </c>
      <c r="J49" s="227">
        <v>2011</v>
      </c>
      <c r="K49" s="98" t="s">
        <v>172</v>
      </c>
      <c r="L49" s="106" t="s">
        <v>481</v>
      </c>
      <c r="M49" s="106" t="s">
        <v>483</v>
      </c>
      <c r="N49" s="106"/>
      <c r="O49" s="106"/>
      <c r="P49" s="215">
        <v>139901871.30121672</v>
      </c>
      <c r="Q49" s="586" t="s">
        <v>617</v>
      </c>
      <c r="R49" s="223" t="str">
        <f t="shared" ref="R49:R88" si="16">A49</f>
        <v>3.11.01</v>
      </c>
      <c r="S49" s="223" t="str">
        <f t="shared" si="14"/>
        <v>BANGUNAN GEDUNG TEMPAT KERJA</v>
      </c>
      <c r="T49" s="223">
        <f t="shared" si="15"/>
        <v>50</v>
      </c>
      <c r="U49" s="155">
        <f t="shared" ref="U49:U88" si="17">(P49-10)/T49</f>
        <v>2798037.2260243343</v>
      </c>
      <c r="V49" s="224">
        <f t="shared" ref="V49:V81" si="18">2013-AC49</f>
        <v>2</v>
      </c>
      <c r="W49" s="155">
        <f t="shared" ref="W49:W81" si="19">IF(V49&gt;T49,P49-10,U49*V49)</f>
        <v>5596074.4520486686</v>
      </c>
      <c r="X49" s="155">
        <f t="shared" ref="X49:X81" si="20">2014-AC49</f>
        <v>3</v>
      </c>
      <c r="Y49" s="155">
        <f t="shared" ref="Y49:Y81" si="21">IF(P49-10=W49,0,U49)</f>
        <v>2798037.2260243343</v>
      </c>
      <c r="Z49" s="224">
        <f t="shared" ref="Z49:Z81" si="22">IF(P49-10=W49+Y49,0,U49)</f>
        <v>2798037.2260243343</v>
      </c>
      <c r="AA49" s="224">
        <f t="shared" ref="AA49:AA88" si="23">IF(P49-10=W49+Y49+Z49,0,U49)</f>
        <v>2798037.2260243343</v>
      </c>
      <c r="AB49" s="224">
        <f t="shared" ref="AB49:AB88" si="24">IF(P49-10=W49+Y49+Z49+AA49,0,U49)</f>
        <v>2798037.2260243343</v>
      </c>
      <c r="AC49" s="225">
        <f t="shared" ref="AC49:AC88" si="25">J49</f>
        <v>2011</v>
      </c>
      <c r="AD49" s="226">
        <f t="shared" ref="AD49:AD88" si="26">P49-(Y49+Z49+W49+AA49+AB49)</f>
        <v>123113647.94507071</v>
      </c>
      <c r="AE49" s="218">
        <f t="shared" ref="AE49:AE88" si="27">W49+Y49+Z49+AA49+AB49</f>
        <v>16788223.356146004</v>
      </c>
      <c r="AP49" s="151" t="s">
        <v>481</v>
      </c>
      <c r="AQ49" s="151" t="s">
        <v>25</v>
      </c>
      <c r="AR49" s="151">
        <v>2011</v>
      </c>
      <c r="AV49" s="151">
        <v>139901871.30121672</v>
      </c>
    </row>
    <row r="50" spans="1:48" s="151" customFormat="1" ht="37" customHeight="1" x14ac:dyDescent="0.15">
      <c r="A50" s="565" t="s">
        <v>730</v>
      </c>
      <c r="B50" s="107" t="s">
        <v>555</v>
      </c>
      <c r="C50" s="107" t="s">
        <v>888</v>
      </c>
      <c r="D50" s="107" t="s">
        <v>172</v>
      </c>
      <c r="E50" s="106" t="s">
        <v>480</v>
      </c>
      <c r="F50" s="98" t="s">
        <v>540</v>
      </c>
      <c r="G50" s="98" t="s">
        <v>172</v>
      </c>
      <c r="H50" s="98" t="s">
        <v>481</v>
      </c>
      <c r="I50" s="107" t="s">
        <v>529</v>
      </c>
      <c r="J50" s="227">
        <v>2011</v>
      </c>
      <c r="K50" s="98" t="s">
        <v>172</v>
      </c>
      <c r="L50" s="106" t="s">
        <v>481</v>
      </c>
      <c r="M50" s="106" t="s">
        <v>483</v>
      </c>
      <c r="N50" s="106"/>
      <c r="O50" s="106"/>
      <c r="P50" s="215">
        <v>38343200.645464532</v>
      </c>
      <c r="Q50" s="586" t="s">
        <v>617</v>
      </c>
      <c r="R50" s="223" t="str">
        <f t="shared" si="16"/>
        <v>3.11.01</v>
      </c>
      <c r="S50" s="223" t="str">
        <f t="shared" si="14"/>
        <v>BANGUNAN GEDUNG TEMPAT KERJA</v>
      </c>
      <c r="T50" s="223">
        <f t="shared" si="15"/>
        <v>50</v>
      </c>
      <c r="U50" s="155">
        <f t="shared" si="17"/>
        <v>766863.81290929066</v>
      </c>
      <c r="V50" s="224">
        <f t="shared" si="18"/>
        <v>2</v>
      </c>
      <c r="W50" s="155">
        <f t="shared" si="19"/>
        <v>1533727.6258185813</v>
      </c>
      <c r="X50" s="155">
        <f t="shared" si="20"/>
        <v>3</v>
      </c>
      <c r="Y50" s="155">
        <f t="shared" si="21"/>
        <v>766863.81290929066</v>
      </c>
      <c r="Z50" s="224">
        <f t="shared" si="22"/>
        <v>766863.81290929066</v>
      </c>
      <c r="AA50" s="224">
        <f t="shared" si="23"/>
        <v>766863.81290929066</v>
      </c>
      <c r="AB50" s="224">
        <f t="shared" si="24"/>
        <v>766863.81290929066</v>
      </c>
      <c r="AC50" s="225">
        <f t="shared" si="25"/>
        <v>2011</v>
      </c>
      <c r="AD50" s="226">
        <f t="shared" si="26"/>
        <v>33742017.768008791</v>
      </c>
      <c r="AE50" s="218">
        <f t="shared" si="27"/>
        <v>4601182.877455744</v>
      </c>
      <c r="AP50" s="151" t="s">
        <v>481</v>
      </c>
      <c r="AQ50" s="151" t="s">
        <v>25</v>
      </c>
      <c r="AR50" s="151">
        <v>2011</v>
      </c>
      <c r="AV50" s="151">
        <v>38343200.645464532</v>
      </c>
    </row>
    <row r="51" spans="1:48" s="151" customFormat="1" ht="37" customHeight="1" x14ac:dyDescent="0.15">
      <c r="A51" s="565" t="s">
        <v>730</v>
      </c>
      <c r="B51" s="107" t="s">
        <v>556</v>
      </c>
      <c r="C51" s="107" t="s">
        <v>888</v>
      </c>
      <c r="D51" s="107" t="s">
        <v>172</v>
      </c>
      <c r="E51" s="106" t="s">
        <v>480</v>
      </c>
      <c r="F51" s="98" t="s">
        <v>312</v>
      </c>
      <c r="G51" s="98" t="s">
        <v>313</v>
      </c>
      <c r="H51" s="98" t="s">
        <v>481</v>
      </c>
      <c r="I51" s="107" t="s">
        <v>529</v>
      </c>
      <c r="J51" s="227">
        <v>2011</v>
      </c>
      <c r="K51" s="98" t="s">
        <v>172</v>
      </c>
      <c r="L51" s="106" t="s">
        <v>481</v>
      </c>
      <c r="M51" s="106" t="s">
        <v>483</v>
      </c>
      <c r="N51" s="106"/>
      <c r="O51" s="106"/>
      <c r="P51" s="215">
        <v>8639734.8736958876</v>
      </c>
      <c r="Q51" s="586" t="s">
        <v>617</v>
      </c>
      <c r="R51" s="223" t="str">
        <f t="shared" si="16"/>
        <v>3.11.01</v>
      </c>
      <c r="S51" s="223" t="str">
        <f t="shared" si="14"/>
        <v>BANGUNAN GEDUNG TEMPAT KERJA</v>
      </c>
      <c r="T51" s="223">
        <f t="shared" si="15"/>
        <v>50</v>
      </c>
      <c r="U51" s="155">
        <f t="shared" si="17"/>
        <v>172794.49747391776</v>
      </c>
      <c r="V51" s="224">
        <f t="shared" si="18"/>
        <v>2</v>
      </c>
      <c r="W51" s="155">
        <f t="shared" si="19"/>
        <v>345588.99494783551</v>
      </c>
      <c r="X51" s="155">
        <f t="shared" si="20"/>
        <v>3</v>
      </c>
      <c r="Y51" s="155">
        <f t="shared" si="21"/>
        <v>172794.49747391776</v>
      </c>
      <c r="Z51" s="224">
        <f t="shared" si="22"/>
        <v>172794.49747391776</v>
      </c>
      <c r="AA51" s="224">
        <f t="shared" si="23"/>
        <v>172794.49747391776</v>
      </c>
      <c r="AB51" s="224">
        <f t="shared" si="24"/>
        <v>172794.49747391776</v>
      </c>
      <c r="AC51" s="225">
        <f t="shared" si="25"/>
        <v>2011</v>
      </c>
      <c r="AD51" s="226">
        <f t="shared" si="26"/>
        <v>7602967.8888523811</v>
      </c>
      <c r="AE51" s="218">
        <f t="shared" si="27"/>
        <v>1036766.9848435066</v>
      </c>
      <c r="AP51" s="151" t="s">
        <v>481</v>
      </c>
      <c r="AQ51" s="151" t="s">
        <v>25</v>
      </c>
      <c r="AR51" s="151">
        <v>2011</v>
      </c>
      <c r="AV51" s="151">
        <v>8639734.8736958876</v>
      </c>
    </row>
    <row r="52" spans="1:48" s="151" customFormat="1" ht="37" customHeight="1" x14ac:dyDescent="0.15">
      <c r="A52" s="565" t="s">
        <v>730</v>
      </c>
      <c r="B52" s="107" t="s">
        <v>558</v>
      </c>
      <c r="C52" s="107" t="s">
        <v>888</v>
      </c>
      <c r="D52" s="107" t="s">
        <v>172</v>
      </c>
      <c r="E52" s="106" t="s">
        <v>480</v>
      </c>
      <c r="F52" s="98" t="s">
        <v>312</v>
      </c>
      <c r="G52" s="98" t="s">
        <v>313</v>
      </c>
      <c r="H52" s="98" t="s">
        <v>481</v>
      </c>
      <c r="I52" s="107" t="s">
        <v>512</v>
      </c>
      <c r="J52" s="227">
        <v>2011</v>
      </c>
      <c r="K52" s="98" t="s">
        <v>172</v>
      </c>
      <c r="L52" s="106" t="s">
        <v>481</v>
      </c>
      <c r="M52" s="106" t="s">
        <v>298</v>
      </c>
      <c r="N52" s="106"/>
      <c r="O52" s="106"/>
      <c r="P52" s="215">
        <f>731098996.620533+38015779.3656872+27872281.3818007</f>
        <v>796987057.36802089</v>
      </c>
      <c r="Q52" s="586" t="s">
        <v>617</v>
      </c>
      <c r="R52" s="223" t="str">
        <f t="shared" si="16"/>
        <v>3.11.01</v>
      </c>
      <c r="S52" s="223" t="str">
        <f t="shared" si="14"/>
        <v>BANGUNAN GEDUNG TEMPAT KERJA</v>
      </c>
      <c r="T52" s="223">
        <f t="shared" si="15"/>
        <v>50</v>
      </c>
      <c r="U52" s="155">
        <f t="shared" si="17"/>
        <v>15939740.947360419</v>
      </c>
      <c r="V52" s="224">
        <f t="shared" si="18"/>
        <v>2</v>
      </c>
      <c r="W52" s="155">
        <f t="shared" si="19"/>
        <v>31879481.894720837</v>
      </c>
      <c r="X52" s="155">
        <f t="shared" si="20"/>
        <v>3</v>
      </c>
      <c r="Y52" s="155">
        <f t="shared" si="21"/>
        <v>15939740.947360419</v>
      </c>
      <c r="Z52" s="224">
        <f t="shared" si="22"/>
        <v>15939740.947360419</v>
      </c>
      <c r="AA52" s="224">
        <f t="shared" si="23"/>
        <v>15939740.947360419</v>
      </c>
      <c r="AB52" s="224">
        <f t="shared" si="24"/>
        <v>15939740.947360419</v>
      </c>
      <c r="AC52" s="225">
        <f t="shared" si="25"/>
        <v>2011</v>
      </c>
      <c r="AD52" s="226">
        <f t="shared" si="26"/>
        <v>701348611.68385839</v>
      </c>
      <c r="AE52" s="218">
        <f t="shared" si="27"/>
        <v>95638445.684162527</v>
      </c>
      <c r="AP52" s="151" t="s">
        <v>481</v>
      </c>
      <c r="AQ52" s="151" t="s">
        <v>25</v>
      </c>
      <c r="AR52" s="151">
        <v>2011</v>
      </c>
      <c r="AV52" s="151">
        <v>731098996.62053251</v>
      </c>
    </row>
    <row r="53" spans="1:48" s="151" customFormat="1" ht="37" customHeight="1" x14ac:dyDescent="0.15">
      <c r="A53" s="565" t="s">
        <v>730</v>
      </c>
      <c r="B53" s="107" t="s">
        <v>561</v>
      </c>
      <c r="C53" s="107" t="s">
        <v>888</v>
      </c>
      <c r="D53" s="107" t="s">
        <v>172</v>
      </c>
      <c r="E53" s="106" t="s">
        <v>480</v>
      </c>
      <c r="F53" s="98" t="s">
        <v>312</v>
      </c>
      <c r="G53" s="98" t="s">
        <v>313</v>
      </c>
      <c r="H53" s="98" t="s">
        <v>481</v>
      </c>
      <c r="I53" s="107" t="s">
        <v>562</v>
      </c>
      <c r="J53" s="227">
        <v>2011</v>
      </c>
      <c r="K53" s="98" t="s">
        <v>172</v>
      </c>
      <c r="L53" s="106" t="s">
        <v>481</v>
      </c>
      <c r="M53" s="106" t="s">
        <v>298</v>
      </c>
      <c r="N53" s="106"/>
      <c r="O53" s="106"/>
      <c r="P53" s="215">
        <f>50021185.9946598+2993503.14479628</f>
        <v>53014689.139456078</v>
      </c>
      <c r="Q53" s="586" t="s">
        <v>617</v>
      </c>
      <c r="R53" s="223" t="str">
        <f t="shared" si="16"/>
        <v>3.11.01</v>
      </c>
      <c r="S53" s="223" t="str">
        <f t="shared" si="14"/>
        <v>BANGUNAN GEDUNG TEMPAT KERJA</v>
      </c>
      <c r="T53" s="223">
        <f t="shared" si="15"/>
        <v>50</v>
      </c>
      <c r="U53" s="155">
        <f t="shared" si="17"/>
        <v>1060293.5827891217</v>
      </c>
      <c r="V53" s="224">
        <f t="shared" si="18"/>
        <v>2</v>
      </c>
      <c r="W53" s="155">
        <f t="shared" si="19"/>
        <v>2120587.1655782433</v>
      </c>
      <c r="X53" s="155">
        <f t="shared" si="20"/>
        <v>3</v>
      </c>
      <c r="Y53" s="155">
        <f t="shared" si="21"/>
        <v>1060293.5827891217</v>
      </c>
      <c r="Z53" s="224">
        <f t="shared" si="22"/>
        <v>1060293.5827891217</v>
      </c>
      <c r="AA53" s="224">
        <f t="shared" si="23"/>
        <v>1060293.5827891217</v>
      </c>
      <c r="AB53" s="224">
        <f t="shared" si="24"/>
        <v>1060293.5827891217</v>
      </c>
      <c r="AC53" s="225">
        <f t="shared" si="25"/>
        <v>2011</v>
      </c>
      <c r="AD53" s="226">
        <f t="shared" si="26"/>
        <v>46652927.642721348</v>
      </c>
      <c r="AE53" s="218">
        <f t="shared" si="27"/>
        <v>6361761.496734729</v>
      </c>
      <c r="AP53" s="151" t="s">
        <v>481</v>
      </c>
      <c r="AQ53" s="151" t="s">
        <v>25</v>
      </c>
      <c r="AR53" s="151">
        <v>2011</v>
      </c>
      <c r="AV53" s="151">
        <v>50021185.994659789</v>
      </c>
    </row>
    <row r="54" spans="1:48" s="151" customFormat="1" ht="37" customHeight="1" x14ac:dyDescent="0.15">
      <c r="A54" s="565" t="s">
        <v>730</v>
      </c>
      <c r="B54" s="107" t="s">
        <v>563</v>
      </c>
      <c r="C54" s="107" t="s">
        <v>888</v>
      </c>
      <c r="D54" s="107" t="s">
        <v>172</v>
      </c>
      <c r="E54" s="106" t="s">
        <v>480</v>
      </c>
      <c r="F54" s="98" t="s">
        <v>312</v>
      </c>
      <c r="G54" s="98" t="s">
        <v>313</v>
      </c>
      <c r="H54" s="98" t="s">
        <v>481</v>
      </c>
      <c r="I54" s="107" t="s">
        <v>564</v>
      </c>
      <c r="J54" s="227">
        <v>2011</v>
      </c>
      <c r="K54" s="98" t="s">
        <v>172</v>
      </c>
      <c r="L54" s="106" t="s">
        <v>481</v>
      </c>
      <c r="M54" s="106" t="s">
        <v>298</v>
      </c>
      <c r="N54" s="106"/>
      <c r="O54" s="106"/>
      <c r="P54" s="215">
        <f>49002891.8156568+3451333.03752983</f>
        <v>52454224.853186637</v>
      </c>
      <c r="Q54" s="586" t="s">
        <v>617</v>
      </c>
      <c r="R54" s="223" t="str">
        <f t="shared" si="16"/>
        <v>3.11.01</v>
      </c>
      <c r="S54" s="223" t="str">
        <f t="shared" si="14"/>
        <v>BANGUNAN GEDUNG TEMPAT KERJA</v>
      </c>
      <c r="T54" s="223">
        <f t="shared" si="15"/>
        <v>50</v>
      </c>
      <c r="U54" s="155">
        <f t="shared" si="17"/>
        <v>1049084.2970637328</v>
      </c>
      <c r="V54" s="224">
        <f t="shared" si="18"/>
        <v>2</v>
      </c>
      <c r="W54" s="155">
        <f t="shared" si="19"/>
        <v>2098168.5941274655</v>
      </c>
      <c r="X54" s="155">
        <f t="shared" si="20"/>
        <v>3</v>
      </c>
      <c r="Y54" s="155">
        <f t="shared" si="21"/>
        <v>1049084.2970637328</v>
      </c>
      <c r="Z54" s="224">
        <f t="shared" si="22"/>
        <v>1049084.2970637328</v>
      </c>
      <c r="AA54" s="224">
        <f t="shared" si="23"/>
        <v>1049084.2970637328</v>
      </c>
      <c r="AB54" s="224">
        <f t="shared" si="24"/>
        <v>1049084.2970637328</v>
      </c>
      <c r="AC54" s="225">
        <f t="shared" si="25"/>
        <v>2011</v>
      </c>
      <c r="AD54" s="226">
        <f t="shared" si="26"/>
        <v>46159719.070804238</v>
      </c>
      <c r="AE54" s="218">
        <f t="shared" si="27"/>
        <v>6294505.782382396</v>
      </c>
      <c r="AP54" s="151" t="s">
        <v>481</v>
      </c>
      <c r="AQ54" s="151" t="s">
        <v>25</v>
      </c>
      <c r="AR54" s="151">
        <v>2011</v>
      </c>
      <c r="AV54" s="151">
        <v>49002891.815656818</v>
      </c>
    </row>
    <row r="55" spans="1:48" s="151" customFormat="1" ht="37" customHeight="1" x14ac:dyDescent="0.15">
      <c r="A55" s="565" t="s">
        <v>730</v>
      </c>
      <c r="B55" s="107" t="s">
        <v>565</v>
      </c>
      <c r="C55" s="107" t="s">
        <v>888</v>
      </c>
      <c r="D55" s="107" t="s">
        <v>172</v>
      </c>
      <c r="E55" s="106" t="s">
        <v>480</v>
      </c>
      <c r="F55" s="98" t="s">
        <v>312</v>
      </c>
      <c r="G55" s="98" t="s">
        <v>313</v>
      </c>
      <c r="H55" s="98" t="s">
        <v>481</v>
      </c>
      <c r="I55" s="107" t="s">
        <v>520</v>
      </c>
      <c r="J55" s="227">
        <v>2011</v>
      </c>
      <c r="K55" s="98" t="s">
        <v>172</v>
      </c>
      <c r="L55" s="106" t="s">
        <v>481</v>
      </c>
      <c r="M55" s="106" t="s">
        <v>298</v>
      </c>
      <c r="N55" s="106"/>
      <c r="O55" s="106"/>
      <c r="P55" s="215">
        <v>30085964.379633244</v>
      </c>
      <c r="Q55" s="586" t="s">
        <v>617</v>
      </c>
      <c r="R55" s="223" t="str">
        <f t="shared" si="16"/>
        <v>3.11.01</v>
      </c>
      <c r="S55" s="223" t="str">
        <f t="shared" si="14"/>
        <v>BANGUNAN GEDUNG TEMPAT KERJA</v>
      </c>
      <c r="T55" s="223">
        <f t="shared" si="15"/>
        <v>50</v>
      </c>
      <c r="U55" s="155">
        <f t="shared" si="17"/>
        <v>601719.08759266487</v>
      </c>
      <c r="V55" s="224">
        <f t="shared" si="18"/>
        <v>2</v>
      </c>
      <c r="W55" s="155">
        <f t="shared" si="19"/>
        <v>1203438.1751853297</v>
      </c>
      <c r="X55" s="155">
        <f t="shared" si="20"/>
        <v>3</v>
      </c>
      <c r="Y55" s="155">
        <f t="shared" si="21"/>
        <v>601719.08759266487</v>
      </c>
      <c r="Z55" s="224">
        <f t="shared" si="22"/>
        <v>601719.08759266487</v>
      </c>
      <c r="AA55" s="224">
        <f t="shared" si="23"/>
        <v>601719.08759266487</v>
      </c>
      <c r="AB55" s="224">
        <f t="shared" si="24"/>
        <v>601719.08759266487</v>
      </c>
      <c r="AC55" s="225">
        <f t="shared" si="25"/>
        <v>2011</v>
      </c>
      <c r="AD55" s="226">
        <f t="shared" si="26"/>
        <v>26475649.854077253</v>
      </c>
      <c r="AE55" s="218">
        <f t="shared" si="27"/>
        <v>3610314.5255559897</v>
      </c>
      <c r="AP55" s="151" t="s">
        <v>481</v>
      </c>
      <c r="AQ55" s="151" t="s">
        <v>25</v>
      </c>
      <c r="AR55" s="151">
        <v>2011</v>
      </c>
      <c r="AV55" s="151">
        <v>30085964.379633244</v>
      </c>
    </row>
    <row r="56" spans="1:48" s="151" customFormat="1" ht="37" customHeight="1" x14ac:dyDescent="0.15">
      <c r="A56" s="565" t="s">
        <v>730</v>
      </c>
      <c r="B56" s="107" t="s">
        <v>566</v>
      </c>
      <c r="C56" s="107" t="s">
        <v>888</v>
      </c>
      <c r="D56" s="107" t="s">
        <v>172</v>
      </c>
      <c r="E56" s="106" t="s">
        <v>480</v>
      </c>
      <c r="F56" s="98" t="s">
        <v>312</v>
      </c>
      <c r="G56" s="98" t="s">
        <v>313</v>
      </c>
      <c r="H56" s="98" t="s">
        <v>481</v>
      </c>
      <c r="I56" s="107" t="s">
        <v>567</v>
      </c>
      <c r="J56" s="227">
        <v>2011</v>
      </c>
      <c r="K56" s="98" t="s">
        <v>172</v>
      </c>
      <c r="L56" s="106" t="s">
        <v>481</v>
      </c>
      <c r="M56" s="106" t="s">
        <v>298</v>
      </c>
      <c r="N56" s="106"/>
      <c r="O56" s="106"/>
      <c r="P56" s="215">
        <f>60141742.1729324+4226122.08677122</f>
        <v>64367864.259703621</v>
      </c>
      <c r="Q56" s="586" t="s">
        <v>617</v>
      </c>
      <c r="R56" s="223" t="str">
        <f t="shared" si="16"/>
        <v>3.11.01</v>
      </c>
      <c r="S56" s="223" t="str">
        <f t="shared" si="14"/>
        <v>BANGUNAN GEDUNG TEMPAT KERJA</v>
      </c>
      <c r="T56" s="223">
        <f t="shared" si="15"/>
        <v>50</v>
      </c>
      <c r="U56" s="155">
        <f t="shared" si="17"/>
        <v>1287357.0851940725</v>
      </c>
      <c r="V56" s="224">
        <f t="shared" si="18"/>
        <v>2</v>
      </c>
      <c r="W56" s="155">
        <f t="shared" si="19"/>
        <v>2574714.1703881449</v>
      </c>
      <c r="X56" s="155">
        <f t="shared" si="20"/>
        <v>3</v>
      </c>
      <c r="Y56" s="155">
        <f t="shared" si="21"/>
        <v>1287357.0851940725</v>
      </c>
      <c r="Z56" s="224">
        <f t="shared" si="22"/>
        <v>1287357.0851940725</v>
      </c>
      <c r="AA56" s="224">
        <f t="shared" si="23"/>
        <v>1287357.0851940725</v>
      </c>
      <c r="AB56" s="224">
        <f t="shared" si="24"/>
        <v>1287357.0851940725</v>
      </c>
      <c r="AC56" s="225">
        <f t="shared" si="25"/>
        <v>2011</v>
      </c>
      <c r="AD56" s="226">
        <f t="shared" si="26"/>
        <v>56643721.748539187</v>
      </c>
      <c r="AE56" s="218">
        <f t="shared" si="27"/>
        <v>7724142.5111644352</v>
      </c>
      <c r="AP56" s="151" t="s">
        <v>481</v>
      </c>
      <c r="AQ56" s="151" t="s">
        <v>25</v>
      </c>
      <c r="AR56" s="151">
        <v>2011</v>
      </c>
      <c r="AV56" s="151">
        <v>60141742.172932409</v>
      </c>
    </row>
    <row r="57" spans="1:48" s="151" customFormat="1" ht="37" customHeight="1" x14ac:dyDescent="0.15">
      <c r="A57" s="565" t="s">
        <v>730</v>
      </c>
      <c r="B57" s="107" t="s">
        <v>568</v>
      </c>
      <c r="C57" s="107" t="s">
        <v>888</v>
      </c>
      <c r="D57" s="107" t="s">
        <v>172</v>
      </c>
      <c r="E57" s="106" t="s">
        <v>480</v>
      </c>
      <c r="F57" s="98" t="s">
        <v>312</v>
      </c>
      <c r="G57" s="98" t="s">
        <v>172</v>
      </c>
      <c r="H57" s="98" t="s">
        <v>481</v>
      </c>
      <c r="I57" s="107" t="s">
        <v>482</v>
      </c>
      <c r="J57" s="227">
        <v>2011</v>
      </c>
      <c r="K57" s="98" t="s">
        <v>172</v>
      </c>
      <c r="L57" s="106" t="s">
        <v>481</v>
      </c>
      <c r="M57" s="106" t="s">
        <v>298</v>
      </c>
      <c r="N57" s="106"/>
      <c r="O57" s="106"/>
      <c r="P57" s="215">
        <f>623012505.513961+21349231.7615316</f>
        <v>644361737.27549255</v>
      </c>
      <c r="Q57" s="586" t="s">
        <v>617</v>
      </c>
      <c r="R57" s="223" t="str">
        <f t="shared" si="16"/>
        <v>3.11.01</v>
      </c>
      <c r="S57" s="223" t="str">
        <f t="shared" si="14"/>
        <v>BANGUNAN GEDUNG TEMPAT KERJA</v>
      </c>
      <c r="T57" s="223">
        <f t="shared" si="15"/>
        <v>50</v>
      </c>
      <c r="U57" s="155">
        <f t="shared" si="17"/>
        <v>12887234.545509851</v>
      </c>
      <c r="V57" s="224">
        <f t="shared" si="18"/>
        <v>2</v>
      </c>
      <c r="W57" s="155">
        <f t="shared" si="19"/>
        <v>25774469.091019701</v>
      </c>
      <c r="X57" s="155">
        <f t="shared" si="20"/>
        <v>3</v>
      </c>
      <c r="Y57" s="155">
        <f t="shared" si="21"/>
        <v>12887234.545509851</v>
      </c>
      <c r="Z57" s="224">
        <f t="shared" si="22"/>
        <v>12887234.545509851</v>
      </c>
      <c r="AA57" s="224">
        <f t="shared" si="23"/>
        <v>12887234.545509851</v>
      </c>
      <c r="AB57" s="224">
        <f t="shared" si="24"/>
        <v>12887234.545509851</v>
      </c>
      <c r="AC57" s="225">
        <f t="shared" si="25"/>
        <v>2011</v>
      </c>
      <c r="AD57" s="226">
        <f t="shared" si="26"/>
        <v>567038330.00243342</v>
      </c>
      <c r="AE57" s="218">
        <f t="shared" si="27"/>
        <v>77323407.2730591</v>
      </c>
      <c r="AP57" s="151" t="s">
        <v>481</v>
      </c>
      <c r="AQ57" s="151" t="s">
        <v>25</v>
      </c>
      <c r="AR57" s="151">
        <v>2011</v>
      </c>
      <c r="AV57" s="151">
        <v>623012505.51396096</v>
      </c>
    </row>
    <row r="58" spans="1:48" s="151" customFormat="1" ht="37" customHeight="1" x14ac:dyDescent="0.15">
      <c r="A58" s="565" t="s">
        <v>730</v>
      </c>
      <c r="B58" s="107" t="s">
        <v>569</v>
      </c>
      <c r="C58" s="107" t="s">
        <v>888</v>
      </c>
      <c r="D58" s="107" t="s">
        <v>172</v>
      </c>
      <c r="E58" s="106" t="s">
        <v>480</v>
      </c>
      <c r="F58" s="98" t="s">
        <v>312</v>
      </c>
      <c r="G58" s="98" t="s">
        <v>313</v>
      </c>
      <c r="H58" s="98" t="s">
        <v>481</v>
      </c>
      <c r="I58" s="107" t="s">
        <v>570</v>
      </c>
      <c r="J58" s="227">
        <v>2011</v>
      </c>
      <c r="K58" s="98" t="s">
        <v>172</v>
      </c>
      <c r="L58" s="106" t="s">
        <v>481</v>
      </c>
      <c r="M58" s="106" t="s">
        <v>298</v>
      </c>
      <c r="N58" s="106"/>
      <c r="O58" s="106"/>
      <c r="P58" s="215">
        <f>486672247.83551+27985319.8041352+20850821.7571205</f>
        <v>535508389.39676571</v>
      </c>
      <c r="Q58" s="586" t="s">
        <v>617</v>
      </c>
      <c r="R58" s="223" t="str">
        <f t="shared" si="16"/>
        <v>3.11.01</v>
      </c>
      <c r="S58" s="223" t="str">
        <f t="shared" si="14"/>
        <v>BANGUNAN GEDUNG TEMPAT KERJA</v>
      </c>
      <c r="T58" s="223">
        <f t="shared" si="15"/>
        <v>50</v>
      </c>
      <c r="U58" s="155">
        <f t="shared" si="17"/>
        <v>10710167.587935314</v>
      </c>
      <c r="V58" s="224">
        <f t="shared" si="18"/>
        <v>2</v>
      </c>
      <c r="W58" s="155">
        <f t="shared" si="19"/>
        <v>21420335.175870627</v>
      </c>
      <c r="X58" s="155">
        <f t="shared" si="20"/>
        <v>3</v>
      </c>
      <c r="Y58" s="155">
        <f t="shared" si="21"/>
        <v>10710167.587935314</v>
      </c>
      <c r="Z58" s="224">
        <f t="shared" si="22"/>
        <v>10710167.587935314</v>
      </c>
      <c r="AA58" s="224">
        <f t="shared" si="23"/>
        <v>10710167.587935314</v>
      </c>
      <c r="AB58" s="224">
        <f t="shared" si="24"/>
        <v>10710167.587935314</v>
      </c>
      <c r="AC58" s="225">
        <f t="shared" si="25"/>
        <v>2011</v>
      </c>
      <c r="AD58" s="226">
        <f t="shared" si="26"/>
        <v>471247383.86915386</v>
      </c>
      <c r="AE58" s="218">
        <f t="shared" si="27"/>
        <v>64261005.527611881</v>
      </c>
      <c r="AP58" s="151" t="s">
        <v>481</v>
      </c>
      <c r="AQ58" s="151" t="s">
        <v>25</v>
      </c>
      <c r="AR58" s="151">
        <v>2011</v>
      </c>
      <c r="AV58" s="151">
        <v>486672247.83550978</v>
      </c>
    </row>
    <row r="59" spans="1:48" s="151" customFormat="1" ht="37" customHeight="1" x14ac:dyDescent="0.15">
      <c r="A59" s="565" t="s">
        <v>730</v>
      </c>
      <c r="B59" s="107" t="s">
        <v>571</v>
      </c>
      <c r="C59" s="107" t="s">
        <v>888</v>
      </c>
      <c r="D59" s="107" t="s">
        <v>172</v>
      </c>
      <c r="E59" s="106" t="s">
        <v>480</v>
      </c>
      <c r="F59" s="98" t="s">
        <v>312</v>
      </c>
      <c r="G59" s="98" t="s">
        <v>313</v>
      </c>
      <c r="H59" s="98" t="s">
        <v>481</v>
      </c>
      <c r="I59" s="107" t="s">
        <v>572</v>
      </c>
      <c r="J59" s="227">
        <v>2011</v>
      </c>
      <c r="K59" s="98" t="s">
        <v>172</v>
      </c>
      <c r="L59" s="106" t="s">
        <v>481</v>
      </c>
      <c r="M59" s="106" t="s">
        <v>298</v>
      </c>
      <c r="N59" s="106"/>
      <c r="O59" s="106"/>
      <c r="P59" s="215">
        <f>140680243.180572+10551018.2385429</f>
        <v>151231261.41911489</v>
      </c>
      <c r="Q59" s="586" t="s">
        <v>617</v>
      </c>
      <c r="R59" s="223" t="str">
        <f t="shared" si="16"/>
        <v>3.11.01</v>
      </c>
      <c r="S59" s="223" t="str">
        <f t="shared" si="14"/>
        <v>BANGUNAN GEDUNG TEMPAT KERJA</v>
      </c>
      <c r="T59" s="223">
        <f t="shared" si="15"/>
        <v>50</v>
      </c>
      <c r="U59" s="155">
        <f t="shared" si="17"/>
        <v>3024625.0283822976</v>
      </c>
      <c r="V59" s="224">
        <f t="shared" si="18"/>
        <v>2</v>
      </c>
      <c r="W59" s="155">
        <f t="shared" si="19"/>
        <v>6049250.0567645952</v>
      </c>
      <c r="X59" s="155">
        <f t="shared" si="20"/>
        <v>3</v>
      </c>
      <c r="Y59" s="155">
        <f t="shared" si="21"/>
        <v>3024625.0283822976</v>
      </c>
      <c r="Z59" s="224">
        <f t="shared" si="22"/>
        <v>3024625.0283822976</v>
      </c>
      <c r="AA59" s="224">
        <f t="shared" si="23"/>
        <v>3024625.0283822976</v>
      </c>
      <c r="AB59" s="224">
        <f t="shared" si="24"/>
        <v>3024625.0283822976</v>
      </c>
      <c r="AC59" s="225">
        <f t="shared" si="25"/>
        <v>2011</v>
      </c>
      <c r="AD59" s="226">
        <f t="shared" si="26"/>
        <v>133083511.24882111</v>
      </c>
      <c r="AE59" s="218">
        <f t="shared" si="27"/>
        <v>18147750.170293786</v>
      </c>
      <c r="AP59" s="151" t="s">
        <v>481</v>
      </c>
      <c r="AQ59" s="151" t="s">
        <v>25</v>
      </c>
      <c r="AR59" s="151">
        <v>2011</v>
      </c>
      <c r="AV59" s="151">
        <v>140680243.18057182</v>
      </c>
    </row>
    <row r="60" spans="1:48" s="151" customFormat="1" ht="37" customHeight="1" x14ac:dyDescent="0.15">
      <c r="A60" s="565" t="s">
        <v>730</v>
      </c>
      <c r="B60" s="107" t="s">
        <v>573</v>
      </c>
      <c r="C60" s="107" t="s">
        <v>888</v>
      </c>
      <c r="D60" s="107" t="s">
        <v>172</v>
      </c>
      <c r="E60" s="106" t="s">
        <v>480</v>
      </c>
      <c r="F60" s="98" t="s">
        <v>312</v>
      </c>
      <c r="G60" s="98" t="s">
        <v>313</v>
      </c>
      <c r="H60" s="98" t="s">
        <v>481</v>
      </c>
      <c r="I60" s="107" t="s">
        <v>574</v>
      </c>
      <c r="J60" s="227">
        <v>2011</v>
      </c>
      <c r="K60" s="98" t="s">
        <v>172</v>
      </c>
      <c r="L60" s="106" t="s">
        <v>481</v>
      </c>
      <c r="M60" s="106" t="s">
        <v>298</v>
      </c>
      <c r="N60" s="106"/>
      <c r="O60" s="106"/>
      <c r="P60" s="215">
        <f>203651734.604835+12959664.9735702+8040880.75664954</f>
        <v>224652280.33505476</v>
      </c>
      <c r="Q60" s="586" t="s">
        <v>617</v>
      </c>
      <c r="R60" s="223" t="str">
        <f t="shared" si="16"/>
        <v>3.11.01</v>
      </c>
      <c r="S60" s="223" t="str">
        <f t="shared" si="14"/>
        <v>BANGUNAN GEDUNG TEMPAT KERJA</v>
      </c>
      <c r="T60" s="223">
        <f t="shared" si="15"/>
        <v>50</v>
      </c>
      <c r="U60" s="155">
        <f t="shared" si="17"/>
        <v>4493045.4067010954</v>
      </c>
      <c r="V60" s="224">
        <f t="shared" si="18"/>
        <v>2</v>
      </c>
      <c r="W60" s="155">
        <f t="shared" si="19"/>
        <v>8986090.8134021908</v>
      </c>
      <c r="X60" s="155">
        <f t="shared" si="20"/>
        <v>3</v>
      </c>
      <c r="Y60" s="155">
        <f t="shared" si="21"/>
        <v>4493045.4067010954</v>
      </c>
      <c r="Z60" s="224">
        <f t="shared" si="22"/>
        <v>4493045.4067010954</v>
      </c>
      <c r="AA60" s="224">
        <f t="shared" si="23"/>
        <v>4493045.4067010954</v>
      </c>
      <c r="AB60" s="224">
        <f t="shared" si="24"/>
        <v>4493045.4067010954</v>
      </c>
      <c r="AC60" s="225">
        <f t="shared" si="25"/>
        <v>2011</v>
      </c>
      <c r="AD60" s="226">
        <f t="shared" si="26"/>
        <v>197694007.89484817</v>
      </c>
      <c r="AE60" s="218">
        <f t="shared" si="27"/>
        <v>26958272.440206572</v>
      </c>
      <c r="AP60" s="151" t="s">
        <v>481</v>
      </c>
      <c r="AQ60" s="151" t="s">
        <v>25</v>
      </c>
      <c r="AR60" s="151">
        <v>2011</v>
      </c>
      <c r="AV60" s="151">
        <v>203651734.60483536</v>
      </c>
    </row>
    <row r="61" spans="1:48" s="151" customFormat="1" ht="37" customHeight="1" x14ac:dyDescent="0.15">
      <c r="A61" s="565" t="s">
        <v>730</v>
      </c>
      <c r="B61" s="107" t="s">
        <v>575</v>
      </c>
      <c r="C61" s="107" t="s">
        <v>888</v>
      </c>
      <c r="D61" s="107" t="s">
        <v>172</v>
      </c>
      <c r="E61" s="106" t="s">
        <v>480</v>
      </c>
      <c r="F61" s="98" t="s">
        <v>312</v>
      </c>
      <c r="G61" s="98" t="s">
        <v>313</v>
      </c>
      <c r="H61" s="98" t="s">
        <v>481</v>
      </c>
      <c r="I61" s="107" t="s">
        <v>411</v>
      </c>
      <c r="J61" s="227">
        <v>2011</v>
      </c>
      <c r="K61" s="98" t="s">
        <v>172</v>
      </c>
      <c r="L61" s="106" t="s">
        <v>481</v>
      </c>
      <c r="M61" s="106" t="s">
        <v>298</v>
      </c>
      <c r="N61" s="106"/>
      <c r="O61" s="106"/>
      <c r="P61" s="215">
        <v>46489796.076779686</v>
      </c>
      <c r="Q61" s="586" t="s">
        <v>617</v>
      </c>
      <c r="R61" s="223" t="str">
        <f t="shared" si="16"/>
        <v>3.11.01</v>
      </c>
      <c r="S61" s="223" t="str">
        <f t="shared" si="14"/>
        <v>BANGUNAN GEDUNG TEMPAT KERJA</v>
      </c>
      <c r="T61" s="223">
        <f t="shared" si="15"/>
        <v>50</v>
      </c>
      <c r="U61" s="155">
        <f t="shared" si="17"/>
        <v>929795.72153559374</v>
      </c>
      <c r="V61" s="224">
        <f t="shared" si="18"/>
        <v>2</v>
      </c>
      <c r="W61" s="155">
        <f t="shared" si="19"/>
        <v>1859591.4430711875</v>
      </c>
      <c r="X61" s="155">
        <f t="shared" si="20"/>
        <v>3</v>
      </c>
      <c r="Y61" s="155">
        <f t="shared" si="21"/>
        <v>929795.72153559374</v>
      </c>
      <c r="Z61" s="224">
        <f t="shared" si="22"/>
        <v>929795.72153559374</v>
      </c>
      <c r="AA61" s="224">
        <f t="shared" si="23"/>
        <v>929795.72153559374</v>
      </c>
      <c r="AB61" s="224">
        <f t="shared" si="24"/>
        <v>929795.72153559374</v>
      </c>
      <c r="AC61" s="225">
        <f t="shared" si="25"/>
        <v>2011</v>
      </c>
      <c r="AD61" s="226">
        <f t="shared" si="26"/>
        <v>40911021.747566126</v>
      </c>
      <c r="AE61" s="218">
        <f t="shared" si="27"/>
        <v>5578774.3292135615</v>
      </c>
      <c r="AP61" s="151" t="s">
        <v>481</v>
      </c>
      <c r="AQ61" s="151" t="s">
        <v>25</v>
      </c>
      <c r="AR61" s="151">
        <v>2011</v>
      </c>
      <c r="AV61" s="151">
        <v>46489796.076779686</v>
      </c>
    </row>
    <row r="62" spans="1:48" s="151" customFormat="1" ht="37" customHeight="1" x14ac:dyDescent="0.15">
      <c r="A62" s="565" t="s">
        <v>730</v>
      </c>
      <c r="B62" s="107" t="s">
        <v>576</v>
      </c>
      <c r="C62" s="107" t="s">
        <v>888</v>
      </c>
      <c r="D62" s="107" t="s">
        <v>172</v>
      </c>
      <c r="E62" s="106" t="s">
        <v>480</v>
      </c>
      <c r="F62" s="98" t="s">
        <v>312</v>
      </c>
      <c r="G62" s="98" t="s">
        <v>313</v>
      </c>
      <c r="H62" s="98" t="s">
        <v>481</v>
      </c>
      <c r="I62" s="107" t="s">
        <v>577</v>
      </c>
      <c r="J62" s="227">
        <v>2011</v>
      </c>
      <c r="K62" s="98" t="s">
        <v>172</v>
      </c>
      <c r="L62" s="106" t="s">
        <v>481</v>
      </c>
      <c r="M62" s="106" t="s">
        <v>298</v>
      </c>
      <c r="N62" s="106"/>
      <c r="O62" s="106"/>
      <c r="P62" s="215">
        <f>277733133.713455+14349384.8044183+11053447.6784735</f>
        <v>303135966.19634682</v>
      </c>
      <c r="Q62" s="586" t="s">
        <v>617</v>
      </c>
      <c r="R62" s="223" t="str">
        <f t="shared" si="16"/>
        <v>3.11.01</v>
      </c>
      <c r="S62" s="223" t="str">
        <f t="shared" si="14"/>
        <v>BANGUNAN GEDUNG TEMPAT KERJA</v>
      </c>
      <c r="T62" s="223">
        <f t="shared" si="15"/>
        <v>50</v>
      </c>
      <c r="U62" s="155">
        <f t="shared" si="17"/>
        <v>6062719.1239269366</v>
      </c>
      <c r="V62" s="224">
        <f t="shared" si="18"/>
        <v>2</v>
      </c>
      <c r="W62" s="155">
        <f t="shared" si="19"/>
        <v>12125438.247853873</v>
      </c>
      <c r="X62" s="155">
        <f t="shared" si="20"/>
        <v>3</v>
      </c>
      <c r="Y62" s="155">
        <f t="shared" si="21"/>
        <v>6062719.1239269366</v>
      </c>
      <c r="Z62" s="224">
        <f t="shared" si="22"/>
        <v>6062719.1239269366</v>
      </c>
      <c r="AA62" s="224">
        <f t="shared" si="23"/>
        <v>6062719.1239269366</v>
      </c>
      <c r="AB62" s="224">
        <f t="shared" si="24"/>
        <v>6062719.1239269366</v>
      </c>
      <c r="AC62" s="225">
        <f t="shared" si="25"/>
        <v>2011</v>
      </c>
      <c r="AD62" s="226">
        <f t="shared" si="26"/>
        <v>266759651.45278519</v>
      </c>
      <c r="AE62" s="218">
        <f t="shared" si="27"/>
        <v>36376314.743561618</v>
      </c>
      <c r="AP62" s="151" t="s">
        <v>481</v>
      </c>
      <c r="AQ62" s="151" t="s">
        <v>25</v>
      </c>
      <c r="AR62" s="151">
        <v>2011</v>
      </c>
      <c r="AV62" s="151">
        <v>277733133.7134552</v>
      </c>
    </row>
    <row r="63" spans="1:48" s="151" customFormat="1" ht="37" customHeight="1" x14ac:dyDescent="0.15">
      <c r="A63" s="565" t="s">
        <v>730</v>
      </c>
      <c r="B63" s="107" t="s">
        <v>578</v>
      </c>
      <c r="C63" s="107" t="s">
        <v>888</v>
      </c>
      <c r="D63" s="107" t="s">
        <v>172</v>
      </c>
      <c r="E63" s="106" t="s">
        <v>480</v>
      </c>
      <c r="F63" s="98" t="s">
        <v>312</v>
      </c>
      <c r="G63" s="98" t="s">
        <v>313</v>
      </c>
      <c r="H63" s="98" t="s">
        <v>481</v>
      </c>
      <c r="I63" s="107" t="s">
        <v>579</v>
      </c>
      <c r="J63" s="227">
        <v>2011</v>
      </c>
      <c r="K63" s="98" t="s">
        <v>172</v>
      </c>
      <c r="L63" s="106" t="s">
        <v>481</v>
      </c>
      <c r="M63" s="106" t="s">
        <v>298</v>
      </c>
      <c r="N63" s="106"/>
      <c r="O63" s="106"/>
      <c r="P63" s="215">
        <f>168816291.816686+11103690.6224666+8018773.8612926</f>
        <v>187938756.3004452</v>
      </c>
      <c r="Q63" s="586" t="s">
        <v>617</v>
      </c>
      <c r="R63" s="223" t="str">
        <f t="shared" si="16"/>
        <v>3.11.01</v>
      </c>
      <c r="S63" s="223" t="str">
        <f t="shared" si="14"/>
        <v>BANGUNAN GEDUNG TEMPAT KERJA</v>
      </c>
      <c r="T63" s="223">
        <f t="shared" si="15"/>
        <v>50</v>
      </c>
      <c r="U63" s="155">
        <f t="shared" si="17"/>
        <v>3758774.9260089039</v>
      </c>
      <c r="V63" s="224">
        <f t="shared" si="18"/>
        <v>2</v>
      </c>
      <c r="W63" s="155">
        <f t="shared" si="19"/>
        <v>7517549.8520178078</v>
      </c>
      <c r="X63" s="155">
        <f t="shared" si="20"/>
        <v>3</v>
      </c>
      <c r="Y63" s="155">
        <f t="shared" si="21"/>
        <v>3758774.9260089039</v>
      </c>
      <c r="Z63" s="224">
        <f t="shared" si="22"/>
        <v>3758774.9260089039</v>
      </c>
      <c r="AA63" s="224">
        <f t="shared" si="23"/>
        <v>3758774.9260089039</v>
      </c>
      <c r="AB63" s="224">
        <f t="shared" si="24"/>
        <v>3758774.9260089039</v>
      </c>
      <c r="AC63" s="225">
        <f t="shared" si="25"/>
        <v>2011</v>
      </c>
      <c r="AD63" s="226">
        <f t="shared" si="26"/>
        <v>165386106.74439177</v>
      </c>
      <c r="AE63" s="218">
        <f t="shared" si="27"/>
        <v>22552649.556053422</v>
      </c>
      <c r="AP63" s="151" t="s">
        <v>481</v>
      </c>
      <c r="AQ63" s="151" t="s">
        <v>25</v>
      </c>
      <c r="AR63" s="151">
        <v>2011</v>
      </c>
      <c r="AV63" s="151">
        <v>168816291.81668621</v>
      </c>
    </row>
    <row r="64" spans="1:48" s="151" customFormat="1" ht="37" customHeight="1" x14ac:dyDescent="0.15">
      <c r="A64" s="565" t="s">
        <v>730</v>
      </c>
      <c r="B64" s="107" t="s">
        <v>580</v>
      </c>
      <c r="C64" s="107" t="s">
        <v>888</v>
      </c>
      <c r="D64" s="107" t="s">
        <v>172</v>
      </c>
      <c r="E64" s="106" t="s">
        <v>480</v>
      </c>
      <c r="F64" s="98" t="s">
        <v>312</v>
      </c>
      <c r="G64" s="98" t="s">
        <v>313</v>
      </c>
      <c r="H64" s="98" t="s">
        <v>481</v>
      </c>
      <c r="I64" s="107" t="s">
        <v>581</v>
      </c>
      <c r="J64" s="227">
        <v>2011</v>
      </c>
      <c r="K64" s="98" t="s">
        <v>172</v>
      </c>
      <c r="L64" s="106" t="s">
        <v>481</v>
      </c>
      <c r="M64" s="106" t="s">
        <v>298</v>
      </c>
      <c r="N64" s="106"/>
      <c r="O64" s="106"/>
      <c r="P64" s="215">
        <f>89420000+6200000</f>
        <v>95620000</v>
      </c>
      <c r="Q64" s="586" t="s">
        <v>617</v>
      </c>
      <c r="R64" s="223" t="str">
        <f t="shared" si="16"/>
        <v>3.11.01</v>
      </c>
      <c r="S64" s="223" t="str">
        <f t="shared" si="14"/>
        <v>BANGUNAN GEDUNG TEMPAT KERJA</v>
      </c>
      <c r="T64" s="223">
        <f t="shared" si="15"/>
        <v>50</v>
      </c>
      <c r="U64" s="155">
        <f t="shared" si="17"/>
        <v>1912399.8</v>
      </c>
      <c r="V64" s="224">
        <f t="shared" si="18"/>
        <v>2</v>
      </c>
      <c r="W64" s="155">
        <f t="shared" si="19"/>
        <v>3824799.6</v>
      </c>
      <c r="X64" s="155">
        <f t="shared" si="20"/>
        <v>3</v>
      </c>
      <c r="Y64" s="155">
        <f t="shared" si="21"/>
        <v>1912399.8</v>
      </c>
      <c r="Z64" s="224">
        <f t="shared" si="22"/>
        <v>1912399.8</v>
      </c>
      <c r="AA64" s="224">
        <f t="shared" si="23"/>
        <v>1912399.8</v>
      </c>
      <c r="AB64" s="224">
        <f t="shared" si="24"/>
        <v>1912399.8</v>
      </c>
      <c r="AC64" s="225">
        <f t="shared" si="25"/>
        <v>2011</v>
      </c>
      <c r="AD64" s="226">
        <f t="shared" si="26"/>
        <v>84145601.200000003</v>
      </c>
      <c r="AE64" s="218">
        <f t="shared" si="27"/>
        <v>11474398.800000001</v>
      </c>
      <c r="AP64" s="151" t="s">
        <v>481</v>
      </c>
      <c r="AQ64" s="151" t="s">
        <v>25</v>
      </c>
      <c r="AR64" s="151">
        <v>2011</v>
      </c>
      <c r="AV64" s="151">
        <v>89420000</v>
      </c>
    </row>
    <row r="65" spans="1:48" s="151" customFormat="1" ht="37" customHeight="1" x14ac:dyDescent="0.15">
      <c r="A65" s="565" t="s">
        <v>730</v>
      </c>
      <c r="B65" s="107" t="s">
        <v>582</v>
      </c>
      <c r="C65" s="107" t="s">
        <v>888</v>
      </c>
      <c r="D65" s="107"/>
      <c r="E65" s="106" t="s">
        <v>480</v>
      </c>
      <c r="F65" s="98" t="s">
        <v>312</v>
      </c>
      <c r="G65" s="98" t="s">
        <v>313</v>
      </c>
      <c r="H65" s="98" t="s">
        <v>481</v>
      </c>
      <c r="I65" s="107" t="s">
        <v>516</v>
      </c>
      <c r="J65" s="227">
        <v>2012</v>
      </c>
      <c r="K65" s="98"/>
      <c r="L65" s="106" t="s">
        <v>481</v>
      </c>
      <c r="M65" s="106" t="s">
        <v>298</v>
      </c>
      <c r="N65" s="106"/>
      <c r="O65" s="106"/>
      <c r="P65" s="215">
        <v>57708400.200000003</v>
      </c>
      <c r="Q65" s="586" t="s">
        <v>617</v>
      </c>
      <c r="R65" s="223" t="str">
        <f t="shared" si="16"/>
        <v>3.11.01</v>
      </c>
      <c r="S65" s="223" t="str">
        <f t="shared" si="14"/>
        <v>BANGUNAN GEDUNG TEMPAT KERJA</v>
      </c>
      <c r="T65" s="223">
        <f t="shared" si="15"/>
        <v>50</v>
      </c>
      <c r="U65" s="155">
        <f t="shared" si="17"/>
        <v>1154167.804</v>
      </c>
      <c r="V65" s="224">
        <f t="shared" si="18"/>
        <v>1</v>
      </c>
      <c r="W65" s="155">
        <f t="shared" si="19"/>
        <v>1154167.804</v>
      </c>
      <c r="X65" s="155">
        <f t="shared" si="20"/>
        <v>2</v>
      </c>
      <c r="Y65" s="155">
        <f t="shared" si="21"/>
        <v>1154167.804</v>
      </c>
      <c r="Z65" s="224">
        <f t="shared" si="22"/>
        <v>1154167.804</v>
      </c>
      <c r="AA65" s="224">
        <f t="shared" si="23"/>
        <v>1154167.804</v>
      </c>
      <c r="AB65" s="224">
        <f t="shared" si="24"/>
        <v>1154167.804</v>
      </c>
      <c r="AC65" s="225">
        <f t="shared" si="25"/>
        <v>2012</v>
      </c>
      <c r="AD65" s="226">
        <f t="shared" si="26"/>
        <v>51937561.180000007</v>
      </c>
      <c r="AE65" s="218">
        <f t="shared" si="27"/>
        <v>5770839.0199999996</v>
      </c>
      <c r="AP65" s="151" t="s">
        <v>481</v>
      </c>
      <c r="AQ65" s="151" t="s">
        <v>25</v>
      </c>
      <c r="AR65" s="151">
        <v>2012</v>
      </c>
      <c r="AV65" s="151">
        <v>57708400.200000003</v>
      </c>
    </row>
    <row r="66" spans="1:48" s="151" customFormat="1" ht="37" customHeight="1" x14ac:dyDescent="0.15">
      <c r="A66" s="565" t="s">
        <v>730</v>
      </c>
      <c r="B66" s="107" t="s">
        <v>583</v>
      </c>
      <c r="C66" s="107" t="s">
        <v>888</v>
      </c>
      <c r="D66" s="107"/>
      <c r="E66" s="106" t="s">
        <v>480</v>
      </c>
      <c r="F66" s="98" t="s">
        <v>312</v>
      </c>
      <c r="G66" s="98" t="s">
        <v>313</v>
      </c>
      <c r="H66" s="98" t="s">
        <v>481</v>
      </c>
      <c r="I66" s="107" t="s">
        <v>584</v>
      </c>
      <c r="J66" s="227">
        <v>2012</v>
      </c>
      <c r="K66" s="98"/>
      <c r="L66" s="106" t="s">
        <v>481</v>
      </c>
      <c r="M66" s="106" t="s">
        <v>298</v>
      </c>
      <c r="N66" s="106"/>
      <c r="O66" s="106"/>
      <c r="P66" s="215">
        <v>69507400.200000003</v>
      </c>
      <c r="Q66" s="586" t="s">
        <v>617</v>
      </c>
      <c r="R66" s="223" t="str">
        <f t="shared" si="16"/>
        <v>3.11.01</v>
      </c>
      <c r="S66" s="223" t="str">
        <f t="shared" si="14"/>
        <v>BANGUNAN GEDUNG TEMPAT KERJA</v>
      </c>
      <c r="T66" s="223">
        <f t="shared" si="15"/>
        <v>50</v>
      </c>
      <c r="U66" s="155">
        <f t="shared" si="17"/>
        <v>1390147.804</v>
      </c>
      <c r="V66" s="224">
        <f t="shared" si="18"/>
        <v>1</v>
      </c>
      <c r="W66" s="155">
        <f t="shared" si="19"/>
        <v>1390147.804</v>
      </c>
      <c r="X66" s="155">
        <f t="shared" si="20"/>
        <v>2</v>
      </c>
      <c r="Y66" s="155">
        <f t="shared" si="21"/>
        <v>1390147.804</v>
      </c>
      <c r="Z66" s="224">
        <f t="shared" si="22"/>
        <v>1390147.804</v>
      </c>
      <c r="AA66" s="224">
        <f t="shared" si="23"/>
        <v>1390147.804</v>
      </c>
      <c r="AB66" s="224">
        <f t="shared" si="24"/>
        <v>1390147.804</v>
      </c>
      <c r="AC66" s="225">
        <f t="shared" si="25"/>
        <v>2012</v>
      </c>
      <c r="AD66" s="226">
        <f t="shared" si="26"/>
        <v>62556661.180000007</v>
      </c>
      <c r="AE66" s="218">
        <f t="shared" si="27"/>
        <v>6950739.0199999996</v>
      </c>
      <c r="AP66" s="151" t="s">
        <v>481</v>
      </c>
      <c r="AQ66" s="151" t="s">
        <v>25</v>
      </c>
      <c r="AR66" s="151">
        <v>2012</v>
      </c>
      <c r="AV66" s="151">
        <v>69507400.200000003</v>
      </c>
    </row>
    <row r="67" spans="1:48" s="151" customFormat="1" ht="37" customHeight="1" x14ac:dyDescent="0.15">
      <c r="A67" s="565" t="s">
        <v>730</v>
      </c>
      <c r="B67" s="107" t="s">
        <v>585</v>
      </c>
      <c r="C67" s="107" t="s">
        <v>888</v>
      </c>
      <c r="D67" s="107"/>
      <c r="E67" s="106" t="s">
        <v>480</v>
      </c>
      <c r="F67" s="98" t="s">
        <v>312</v>
      </c>
      <c r="G67" s="98" t="s">
        <v>313</v>
      </c>
      <c r="H67" s="98" t="s">
        <v>481</v>
      </c>
      <c r="I67" s="107" t="s">
        <v>586</v>
      </c>
      <c r="J67" s="227">
        <v>2012</v>
      </c>
      <c r="K67" s="98"/>
      <c r="L67" s="106" t="s">
        <v>481</v>
      </c>
      <c r="M67" s="106" t="s">
        <v>298</v>
      </c>
      <c r="N67" s="106"/>
      <c r="O67" s="106"/>
      <c r="P67" s="215">
        <v>105414400.2</v>
      </c>
      <c r="Q67" s="586" t="s">
        <v>617</v>
      </c>
      <c r="R67" s="223" t="str">
        <f t="shared" si="16"/>
        <v>3.11.01</v>
      </c>
      <c r="S67" s="223" t="str">
        <f t="shared" si="14"/>
        <v>BANGUNAN GEDUNG TEMPAT KERJA</v>
      </c>
      <c r="T67" s="223">
        <f t="shared" si="15"/>
        <v>50</v>
      </c>
      <c r="U67" s="155">
        <f t="shared" si="17"/>
        <v>2108287.804</v>
      </c>
      <c r="V67" s="224">
        <f t="shared" si="18"/>
        <v>1</v>
      </c>
      <c r="W67" s="155">
        <f t="shared" si="19"/>
        <v>2108287.804</v>
      </c>
      <c r="X67" s="155">
        <f t="shared" si="20"/>
        <v>2</v>
      </c>
      <c r="Y67" s="155">
        <f t="shared" si="21"/>
        <v>2108287.804</v>
      </c>
      <c r="Z67" s="224">
        <f t="shared" si="22"/>
        <v>2108287.804</v>
      </c>
      <c r="AA67" s="224">
        <f t="shared" si="23"/>
        <v>2108287.804</v>
      </c>
      <c r="AB67" s="224">
        <f t="shared" si="24"/>
        <v>2108287.804</v>
      </c>
      <c r="AC67" s="225">
        <f t="shared" si="25"/>
        <v>2012</v>
      </c>
      <c r="AD67" s="226">
        <f t="shared" si="26"/>
        <v>94872961.180000007</v>
      </c>
      <c r="AE67" s="218">
        <f t="shared" si="27"/>
        <v>10541439.02</v>
      </c>
      <c r="AP67" s="151" t="s">
        <v>481</v>
      </c>
      <c r="AQ67" s="151" t="s">
        <v>25</v>
      </c>
      <c r="AR67" s="151">
        <v>2012</v>
      </c>
      <c r="AV67" s="151">
        <v>105414400.2</v>
      </c>
    </row>
    <row r="68" spans="1:48" s="151" customFormat="1" ht="37" customHeight="1" x14ac:dyDescent="0.15">
      <c r="A68" s="565" t="s">
        <v>730</v>
      </c>
      <c r="B68" s="107" t="s">
        <v>587</v>
      </c>
      <c r="C68" s="107" t="s">
        <v>888</v>
      </c>
      <c r="D68" s="107"/>
      <c r="E68" s="106" t="s">
        <v>480</v>
      </c>
      <c r="F68" s="98" t="s">
        <v>312</v>
      </c>
      <c r="G68" s="98" t="s">
        <v>313</v>
      </c>
      <c r="H68" s="98" t="s">
        <v>481</v>
      </c>
      <c r="I68" s="107" t="s">
        <v>512</v>
      </c>
      <c r="J68" s="227">
        <v>2012</v>
      </c>
      <c r="K68" s="98"/>
      <c r="L68" s="106" t="s">
        <v>481</v>
      </c>
      <c r="M68" s="106" t="s">
        <v>298</v>
      </c>
      <c r="N68" s="106"/>
      <c r="O68" s="106"/>
      <c r="P68" s="215">
        <v>102088400.2</v>
      </c>
      <c r="Q68" s="586" t="s">
        <v>617</v>
      </c>
      <c r="R68" s="223" t="str">
        <f t="shared" si="16"/>
        <v>3.11.01</v>
      </c>
      <c r="S68" s="223" t="str">
        <f t="shared" si="14"/>
        <v>BANGUNAN GEDUNG TEMPAT KERJA</v>
      </c>
      <c r="T68" s="223">
        <f t="shared" si="15"/>
        <v>50</v>
      </c>
      <c r="U68" s="155">
        <f t="shared" si="17"/>
        <v>2041767.804</v>
      </c>
      <c r="V68" s="224">
        <f t="shared" si="18"/>
        <v>1</v>
      </c>
      <c r="W68" s="155">
        <f t="shared" si="19"/>
        <v>2041767.804</v>
      </c>
      <c r="X68" s="155">
        <f t="shared" si="20"/>
        <v>2</v>
      </c>
      <c r="Y68" s="155">
        <f t="shared" si="21"/>
        <v>2041767.804</v>
      </c>
      <c r="Z68" s="224">
        <f t="shared" si="22"/>
        <v>2041767.804</v>
      </c>
      <c r="AA68" s="224">
        <f t="shared" si="23"/>
        <v>2041767.804</v>
      </c>
      <c r="AB68" s="224">
        <f t="shared" si="24"/>
        <v>2041767.804</v>
      </c>
      <c r="AC68" s="225">
        <f t="shared" si="25"/>
        <v>2012</v>
      </c>
      <c r="AD68" s="226">
        <f t="shared" si="26"/>
        <v>91879561.180000007</v>
      </c>
      <c r="AE68" s="218">
        <f t="shared" si="27"/>
        <v>10208839.02</v>
      </c>
      <c r="AP68" s="151" t="s">
        <v>481</v>
      </c>
      <c r="AQ68" s="151" t="s">
        <v>25</v>
      </c>
      <c r="AR68" s="151">
        <v>2012</v>
      </c>
      <c r="AV68" s="151">
        <v>102088400.2</v>
      </c>
    </row>
    <row r="69" spans="1:48" s="151" customFormat="1" ht="37" customHeight="1" x14ac:dyDescent="0.15">
      <c r="A69" s="565" t="s">
        <v>730</v>
      </c>
      <c r="B69" s="107" t="s">
        <v>588</v>
      </c>
      <c r="C69" s="107" t="s">
        <v>888</v>
      </c>
      <c r="D69" s="107"/>
      <c r="E69" s="106" t="s">
        <v>480</v>
      </c>
      <c r="F69" s="98" t="s">
        <v>312</v>
      </c>
      <c r="G69" s="98" t="s">
        <v>313</v>
      </c>
      <c r="H69" s="98" t="s">
        <v>481</v>
      </c>
      <c r="I69" s="107" t="s">
        <v>589</v>
      </c>
      <c r="J69" s="227">
        <v>2012</v>
      </c>
      <c r="K69" s="98"/>
      <c r="L69" s="106" t="s">
        <v>481</v>
      </c>
      <c r="M69" s="106" t="s">
        <v>298</v>
      </c>
      <c r="N69" s="106"/>
      <c r="O69" s="106"/>
      <c r="P69" s="215">
        <v>433674400.19999999</v>
      </c>
      <c r="Q69" s="586" t="s">
        <v>617</v>
      </c>
      <c r="R69" s="223" t="str">
        <f t="shared" si="16"/>
        <v>3.11.01</v>
      </c>
      <c r="S69" s="223" t="str">
        <f t="shared" si="14"/>
        <v>BANGUNAN GEDUNG TEMPAT KERJA</v>
      </c>
      <c r="T69" s="223">
        <f t="shared" si="15"/>
        <v>50</v>
      </c>
      <c r="U69" s="155">
        <f t="shared" si="17"/>
        <v>8673487.8039999995</v>
      </c>
      <c r="V69" s="224">
        <f t="shared" si="18"/>
        <v>1</v>
      </c>
      <c r="W69" s="155">
        <f t="shared" si="19"/>
        <v>8673487.8039999995</v>
      </c>
      <c r="X69" s="155">
        <f t="shared" si="20"/>
        <v>2</v>
      </c>
      <c r="Y69" s="155">
        <f t="shared" si="21"/>
        <v>8673487.8039999995</v>
      </c>
      <c r="Z69" s="224">
        <f t="shared" si="22"/>
        <v>8673487.8039999995</v>
      </c>
      <c r="AA69" s="224">
        <f t="shared" si="23"/>
        <v>8673487.8039999995</v>
      </c>
      <c r="AB69" s="224">
        <f t="shared" si="24"/>
        <v>8673487.8039999995</v>
      </c>
      <c r="AC69" s="225">
        <f t="shared" si="25"/>
        <v>2012</v>
      </c>
      <c r="AD69" s="226">
        <f t="shared" si="26"/>
        <v>390306961.18000001</v>
      </c>
      <c r="AE69" s="218">
        <f t="shared" si="27"/>
        <v>43367439.019999996</v>
      </c>
      <c r="AP69" s="151" t="s">
        <v>481</v>
      </c>
      <c r="AQ69" s="151" t="s">
        <v>25</v>
      </c>
      <c r="AR69" s="151">
        <v>2012</v>
      </c>
      <c r="AV69" s="151">
        <v>433674400.19999999</v>
      </c>
    </row>
    <row r="70" spans="1:48" s="151" customFormat="1" ht="37" customHeight="1" x14ac:dyDescent="0.15">
      <c r="A70" s="565" t="s">
        <v>730</v>
      </c>
      <c r="B70" s="107" t="s">
        <v>590</v>
      </c>
      <c r="C70" s="107" t="s">
        <v>888</v>
      </c>
      <c r="D70" s="107"/>
      <c r="E70" s="106" t="s">
        <v>480</v>
      </c>
      <c r="F70" s="98" t="s">
        <v>312</v>
      </c>
      <c r="G70" s="98" t="s">
        <v>313</v>
      </c>
      <c r="H70" s="98" t="s">
        <v>481</v>
      </c>
      <c r="I70" s="107" t="s">
        <v>572</v>
      </c>
      <c r="J70" s="227">
        <v>2012</v>
      </c>
      <c r="K70" s="98"/>
      <c r="L70" s="106" t="s">
        <v>481</v>
      </c>
      <c r="M70" s="106" t="s">
        <v>298</v>
      </c>
      <c r="N70" s="106"/>
      <c r="O70" s="106"/>
      <c r="P70" s="215">
        <v>230456696.66666666</v>
      </c>
      <c r="Q70" s="586" t="s">
        <v>617</v>
      </c>
      <c r="R70" s="223" t="str">
        <f t="shared" si="16"/>
        <v>3.11.01</v>
      </c>
      <c r="S70" s="223" t="str">
        <f t="shared" si="14"/>
        <v>BANGUNAN GEDUNG TEMPAT KERJA</v>
      </c>
      <c r="T70" s="223">
        <f t="shared" si="15"/>
        <v>50</v>
      </c>
      <c r="U70" s="155">
        <f t="shared" si="17"/>
        <v>4609133.7333333334</v>
      </c>
      <c r="V70" s="224">
        <f t="shared" si="18"/>
        <v>1</v>
      </c>
      <c r="W70" s="155">
        <f t="shared" si="19"/>
        <v>4609133.7333333334</v>
      </c>
      <c r="X70" s="155">
        <f t="shared" si="20"/>
        <v>2</v>
      </c>
      <c r="Y70" s="155">
        <f t="shared" si="21"/>
        <v>4609133.7333333334</v>
      </c>
      <c r="Z70" s="224">
        <f t="shared" si="22"/>
        <v>4609133.7333333334</v>
      </c>
      <c r="AA70" s="224">
        <f t="shared" si="23"/>
        <v>4609133.7333333334</v>
      </c>
      <c r="AB70" s="224">
        <f t="shared" si="24"/>
        <v>4609133.7333333334</v>
      </c>
      <c r="AC70" s="225">
        <f t="shared" si="25"/>
        <v>2012</v>
      </c>
      <c r="AD70" s="226">
        <f t="shared" si="26"/>
        <v>207411028</v>
      </c>
      <c r="AE70" s="218">
        <f t="shared" si="27"/>
        <v>23045668.666666668</v>
      </c>
      <c r="AP70" s="151" t="s">
        <v>481</v>
      </c>
      <c r="AQ70" s="151" t="s">
        <v>25</v>
      </c>
      <c r="AR70" s="151">
        <v>2012</v>
      </c>
      <c r="AV70" s="151">
        <v>230456696.66666666</v>
      </c>
    </row>
    <row r="71" spans="1:48" s="151" customFormat="1" ht="37" customHeight="1" x14ac:dyDescent="0.15">
      <c r="A71" s="565" t="s">
        <v>730</v>
      </c>
      <c r="B71" s="107" t="s">
        <v>591</v>
      </c>
      <c r="C71" s="107" t="s">
        <v>888</v>
      </c>
      <c r="D71" s="107"/>
      <c r="E71" s="106" t="s">
        <v>480</v>
      </c>
      <c r="F71" s="98" t="s">
        <v>312</v>
      </c>
      <c r="G71" s="98" t="s">
        <v>313</v>
      </c>
      <c r="H71" s="98" t="s">
        <v>481</v>
      </c>
      <c r="I71" s="107" t="s">
        <v>592</v>
      </c>
      <c r="J71" s="227">
        <v>2012</v>
      </c>
      <c r="K71" s="98"/>
      <c r="L71" s="106" t="s">
        <v>481</v>
      </c>
      <c r="M71" s="106" t="s">
        <v>298</v>
      </c>
      <c r="N71" s="106"/>
      <c r="O71" s="106"/>
      <c r="P71" s="215">
        <v>375584696.66666669</v>
      </c>
      <c r="Q71" s="586" t="s">
        <v>617</v>
      </c>
      <c r="R71" s="223" t="str">
        <f t="shared" si="16"/>
        <v>3.11.01</v>
      </c>
      <c r="S71" s="223" t="str">
        <f t="shared" si="14"/>
        <v>BANGUNAN GEDUNG TEMPAT KERJA</v>
      </c>
      <c r="T71" s="223">
        <f t="shared" si="15"/>
        <v>50</v>
      </c>
      <c r="U71" s="155">
        <f t="shared" si="17"/>
        <v>7511693.7333333334</v>
      </c>
      <c r="V71" s="224">
        <f t="shared" si="18"/>
        <v>1</v>
      </c>
      <c r="W71" s="155">
        <f t="shared" si="19"/>
        <v>7511693.7333333334</v>
      </c>
      <c r="X71" s="155">
        <f t="shared" si="20"/>
        <v>2</v>
      </c>
      <c r="Y71" s="155">
        <f t="shared" si="21"/>
        <v>7511693.7333333334</v>
      </c>
      <c r="Z71" s="224">
        <f t="shared" si="22"/>
        <v>7511693.7333333334</v>
      </c>
      <c r="AA71" s="224">
        <f t="shared" si="23"/>
        <v>7511693.7333333334</v>
      </c>
      <c r="AB71" s="224">
        <f t="shared" si="24"/>
        <v>7511693.7333333334</v>
      </c>
      <c r="AC71" s="225">
        <f t="shared" si="25"/>
        <v>2012</v>
      </c>
      <c r="AD71" s="226">
        <f t="shared" si="26"/>
        <v>338026228</v>
      </c>
      <c r="AE71" s="218">
        <f t="shared" si="27"/>
        <v>37558468.666666664</v>
      </c>
      <c r="AP71" s="151" t="s">
        <v>481</v>
      </c>
      <c r="AQ71" s="151" t="s">
        <v>25</v>
      </c>
      <c r="AR71" s="151">
        <v>2012</v>
      </c>
      <c r="AV71" s="151">
        <v>375584696.66666669</v>
      </c>
    </row>
    <row r="72" spans="1:48" s="151" customFormat="1" ht="33" customHeight="1" x14ac:dyDescent="0.15">
      <c r="A72" s="565" t="s">
        <v>730</v>
      </c>
      <c r="B72" s="107" t="s">
        <v>593</v>
      </c>
      <c r="C72" s="107" t="s">
        <v>888</v>
      </c>
      <c r="D72" s="107"/>
      <c r="E72" s="106" t="s">
        <v>480</v>
      </c>
      <c r="F72" s="98" t="s">
        <v>312</v>
      </c>
      <c r="G72" s="98" t="s">
        <v>313</v>
      </c>
      <c r="H72" s="98" t="s">
        <v>481</v>
      </c>
      <c r="I72" s="107" t="s">
        <v>594</v>
      </c>
      <c r="J72" s="227">
        <v>2012</v>
      </c>
      <c r="K72" s="98"/>
      <c r="L72" s="106" t="s">
        <v>481</v>
      </c>
      <c r="M72" s="106" t="s">
        <v>298</v>
      </c>
      <c r="N72" s="106"/>
      <c r="O72" s="106"/>
      <c r="P72" s="215">
        <v>107878696.66666667</v>
      </c>
      <c r="Q72" s="586" t="s">
        <v>617</v>
      </c>
      <c r="R72" s="223" t="str">
        <f t="shared" si="16"/>
        <v>3.11.01</v>
      </c>
      <c r="S72" s="223" t="str">
        <f t="shared" si="14"/>
        <v>BANGUNAN GEDUNG TEMPAT KERJA</v>
      </c>
      <c r="T72" s="223">
        <f t="shared" si="15"/>
        <v>50</v>
      </c>
      <c r="U72" s="155">
        <f t="shared" si="17"/>
        <v>2157573.7333333334</v>
      </c>
      <c r="V72" s="224">
        <f t="shared" si="18"/>
        <v>1</v>
      </c>
      <c r="W72" s="155">
        <f t="shared" si="19"/>
        <v>2157573.7333333334</v>
      </c>
      <c r="X72" s="155">
        <f t="shared" si="20"/>
        <v>2</v>
      </c>
      <c r="Y72" s="155">
        <f t="shared" si="21"/>
        <v>2157573.7333333334</v>
      </c>
      <c r="Z72" s="224">
        <f t="shared" si="22"/>
        <v>2157573.7333333334</v>
      </c>
      <c r="AA72" s="224">
        <f t="shared" si="23"/>
        <v>2157573.7333333334</v>
      </c>
      <c r="AB72" s="224">
        <f t="shared" si="24"/>
        <v>2157573.7333333334</v>
      </c>
      <c r="AC72" s="225">
        <f t="shared" si="25"/>
        <v>2012</v>
      </c>
      <c r="AD72" s="226">
        <f t="shared" si="26"/>
        <v>97090828</v>
      </c>
      <c r="AE72" s="218">
        <f t="shared" si="27"/>
        <v>10787868.666666668</v>
      </c>
      <c r="AP72" s="151" t="s">
        <v>481</v>
      </c>
      <c r="AQ72" s="151" t="s">
        <v>25</v>
      </c>
      <c r="AR72" s="151">
        <v>2012</v>
      </c>
      <c r="AV72" s="151">
        <v>107878696.66666667</v>
      </c>
    </row>
    <row r="73" spans="1:48" s="151" customFormat="1" ht="33" customHeight="1" x14ac:dyDescent="0.15">
      <c r="A73" s="565" t="s">
        <v>730</v>
      </c>
      <c r="B73" s="107" t="s">
        <v>595</v>
      </c>
      <c r="C73" s="107" t="s">
        <v>888</v>
      </c>
      <c r="D73" s="107"/>
      <c r="E73" s="106" t="s">
        <v>480</v>
      </c>
      <c r="F73" s="98" t="s">
        <v>312</v>
      </c>
      <c r="G73" s="98" t="s">
        <v>313</v>
      </c>
      <c r="H73" s="98" t="s">
        <v>481</v>
      </c>
      <c r="I73" s="107" t="s">
        <v>581</v>
      </c>
      <c r="J73" s="227">
        <v>2012</v>
      </c>
      <c r="K73" s="98"/>
      <c r="L73" s="106" t="s">
        <v>481</v>
      </c>
      <c r="M73" s="106" t="s">
        <v>298</v>
      </c>
      <c r="N73" s="106"/>
      <c r="O73" s="106"/>
      <c r="P73" s="215">
        <v>61260000</v>
      </c>
      <c r="Q73" s="586" t="s">
        <v>617</v>
      </c>
      <c r="R73" s="223" t="str">
        <f t="shared" si="16"/>
        <v>3.11.01</v>
      </c>
      <c r="S73" s="223" t="str">
        <f t="shared" si="14"/>
        <v>BANGUNAN GEDUNG TEMPAT KERJA</v>
      </c>
      <c r="T73" s="223">
        <f t="shared" si="15"/>
        <v>50</v>
      </c>
      <c r="U73" s="155">
        <f t="shared" si="17"/>
        <v>1225199.8</v>
      </c>
      <c r="V73" s="224">
        <f t="shared" si="18"/>
        <v>1</v>
      </c>
      <c r="W73" s="155">
        <f t="shared" si="19"/>
        <v>1225199.8</v>
      </c>
      <c r="X73" s="155">
        <f t="shared" si="20"/>
        <v>2</v>
      </c>
      <c r="Y73" s="155">
        <f t="shared" si="21"/>
        <v>1225199.8</v>
      </c>
      <c r="Z73" s="224">
        <f t="shared" si="22"/>
        <v>1225199.8</v>
      </c>
      <c r="AA73" s="224">
        <f t="shared" si="23"/>
        <v>1225199.8</v>
      </c>
      <c r="AB73" s="224">
        <f t="shared" si="24"/>
        <v>1225199.8</v>
      </c>
      <c r="AC73" s="225">
        <f t="shared" si="25"/>
        <v>2012</v>
      </c>
      <c r="AD73" s="226">
        <f t="shared" si="26"/>
        <v>55134001</v>
      </c>
      <c r="AE73" s="218">
        <f t="shared" si="27"/>
        <v>6125999</v>
      </c>
      <c r="AP73" s="151" t="s">
        <v>481</v>
      </c>
      <c r="AQ73" s="151" t="s">
        <v>25</v>
      </c>
      <c r="AR73" s="151">
        <v>2012</v>
      </c>
      <c r="AV73" s="151">
        <v>61260000</v>
      </c>
    </row>
    <row r="74" spans="1:48" s="151" customFormat="1" ht="33" customHeight="1" x14ac:dyDescent="0.15">
      <c r="A74" s="565" t="s">
        <v>730</v>
      </c>
      <c r="B74" s="107" t="s">
        <v>596</v>
      </c>
      <c r="C74" s="107" t="s">
        <v>888</v>
      </c>
      <c r="D74" s="107"/>
      <c r="E74" s="106" t="s">
        <v>480</v>
      </c>
      <c r="F74" s="98" t="s">
        <v>312</v>
      </c>
      <c r="G74" s="98" t="s">
        <v>313</v>
      </c>
      <c r="H74" s="98" t="s">
        <v>481</v>
      </c>
      <c r="I74" s="107" t="s">
        <v>482</v>
      </c>
      <c r="J74" s="227">
        <v>2012</v>
      </c>
      <c r="K74" s="98"/>
      <c r="L74" s="106" t="s">
        <v>481</v>
      </c>
      <c r="M74" s="106" t="s">
        <v>298</v>
      </c>
      <c r="N74" s="106"/>
      <c r="O74" s="106"/>
      <c r="P74" s="215">
        <v>61360000</v>
      </c>
      <c r="Q74" s="586" t="s">
        <v>617</v>
      </c>
      <c r="R74" s="223" t="str">
        <f t="shared" si="16"/>
        <v>3.11.01</v>
      </c>
      <c r="S74" s="223" t="str">
        <f t="shared" si="14"/>
        <v>BANGUNAN GEDUNG TEMPAT KERJA</v>
      </c>
      <c r="T74" s="223">
        <f t="shared" si="15"/>
        <v>50</v>
      </c>
      <c r="U74" s="155">
        <f t="shared" si="17"/>
        <v>1227199.8</v>
      </c>
      <c r="V74" s="224">
        <f t="shared" si="18"/>
        <v>1</v>
      </c>
      <c r="W74" s="155">
        <f t="shared" si="19"/>
        <v>1227199.8</v>
      </c>
      <c r="X74" s="155">
        <f t="shared" si="20"/>
        <v>2</v>
      </c>
      <c r="Y74" s="155">
        <f t="shared" si="21"/>
        <v>1227199.8</v>
      </c>
      <c r="Z74" s="224">
        <f t="shared" si="22"/>
        <v>1227199.8</v>
      </c>
      <c r="AA74" s="224">
        <f t="shared" si="23"/>
        <v>1227199.8</v>
      </c>
      <c r="AB74" s="224">
        <f t="shared" si="24"/>
        <v>1227199.8</v>
      </c>
      <c r="AC74" s="225">
        <f t="shared" si="25"/>
        <v>2012</v>
      </c>
      <c r="AD74" s="226">
        <f t="shared" si="26"/>
        <v>55224001</v>
      </c>
      <c r="AE74" s="218">
        <f t="shared" si="27"/>
        <v>6135999</v>
      </c>
      <c r="AP74" s="151" t="s">
        <v>481</v>
      </c>
      <c r="AQ74" s="151" t="s">
        <v>25</v>
      </c>
      <c r="AR74" s="151">
        <v>2012</v>
      </c>
      <c r="AV74" s="151">
        <v>61360000</v>
      </c>
    </row>
    <row r="75" spans="1:48" s="151" customFormat="1" ht="33" customHeight="1" x14ac:dyDescent="0.15">
      <c r="A75" s="565" t="s">
        <v>730</v>
      </c>
      <c r="B75" s="107" t="s">
        <v>597</v>
      </c>
      <c r="C75" s="107" t="s">
        <v>888</v>
      </c>
      <c r="D75" s="107"/>
      <c r="E75" s="106" t="s">
        <v>480</v>
      </c>
      <c r="F75" s="98" t="s">
        <v>312</v>
      </c>
      <c r="G75" s="98" t="s">
        <v>313</v>
      </c>
      <c r="H75" s="98" t="s">
        <v>481</v>
      </c>
      <c r="I75" s="107" t="s">
        <v>598</v>
      </c>
      <c r="J75" s="227">
        <v>2013</v>
      </c>
      <c r="K75" s="98"/>
      <c r="L75" s="106" t="s">
        <v>481</v>
      </c>
      <c r="M75" s="106" t="s">
        <v>531</v>
      </c>
      <c r="N75" s="106"/>
      <c r="O75" s="106"/>
      <c r="P75" s="215">
        <v>66722172.18331255</v>
      </c>
      <c r="Q75" s="586" t="s">
        <v>617</v>
      </c>
      <c r="R75" s="223" t="str">
        <f t="shared" si="16"/>
        <v>3.11.01</v>
      </c>
      <c r="S75" s="223" t="str">
        <f t="shared" si="14"/>
        <v>BANGUNAN GEDUNG TEMPAT KERJA</v>
      </c>
      <c r="T75" s="223">
        <f t="shared" si="15"/>
        <v>50</v>
      </c>
      <c r="U75" s="155">
        <f t="shared" si="17"/>
        <v>1334443.243666251</v>
      </c>
      <c r="V75" s="224">
        <f t="shared" si="18"/>
        <v>0</v>
      </c>
      <c r="W75" s="155">
        <f t="shared" si="19"/>
        <v>0</v>
      </c>
      <c r="X75" s="155">
        <f t="shared" si="20"/>
        <v>1</v>
      </c>
      <c r="Y75" s="155">
        <f t="shared" si="21"/>
        <v>1334443.243666251</v>
      </c>
      <c r="Z75" s="224">
        <f t="shared" si="22"/>
        <v>1334443.243666251</v>
      </c>
      <c r="AA75" s="224">
        <f t="shared" si="23"/>
        <v>1334443.243666251</v>
      </c>
      <c r="AB75" s="224">
        <f t="shared" si="24"/>
        <v>1334443.243666251</v>
      </c>
      <c r="AC75" s="225">
        <f t="shared" si="25"/>
        <v>2013</v>
      </c>
      <c r="AD75" s="226">
        <f t="shared" si="26"/>
        <v>61384399.208647549</v>
      </c>
      <c r="AE75" s="218">
        <f t="shared" si="27"/>
        <v>5337772.9746650038</v>
      </c>
      <c r="AQ75" s="151" t="s">
        <v>25</v>
      </c>
      <c r="AV75" s="151">
        <v>66722172.18331255</v>
      </c>
    </row>
    <row r="76" spans="1:48" s="151" customFormat="1" ht="33" customHeight="1" x14ac:dyDescent="0.15">
      <c r="A76" s="565" t="s">
        <v>730</v>
      </c>
      <c r="B76" s="107" t="s">
        <v>599</v>
      </c>
      <c r="C76" s="107" t="s">
        <v>888</v>
      </c>
      <c r="D76" s="107"/>
      <c r="E76" s="106" t="s">
        <v>480</v>
      </c>
      <c r="F76" s="98" t="s">
        <v>312</v>
      </c>
      <c r="G76" s="98" t="s">
        <v>313</v>
      </c>
      <c r="H76" s="98" t="s">
        <v>481</v>
      </c>
      <c r="I76" s="107" t="s">
        <v>600</v>
      </c>
      <c r="J76" s="227">
        <v>2013</v>
      </c>
      <c r="K76" s="98"/>
      <c r="L76" s="106" t="s">
        <v>481</v>
      </c>
      <c r="M76" s="106" t="s">
        <v>531</v>
      </c>
      <c r="N76" s="106"/>
      <c r="O76" s="106"/>
      <c r="P76" s="215">
        <v>66763182.768876523</v>
      </c>
      <c r="Q76" s="586" t="s">
        <v>617</v>
      </c>
      <c r="R76" s="223" t="str">
        <f t="shared" si="16"/>
        <v>3.11.01</v>
      </c>
      <c r="S76" s="223" t="str">
        <f t="shared" si="14"/>
        <v>BANGUNAN GEDUNG TEMPAT KERJA</v>
      </c>
      <c r="T76" s="223">
        <f t="shared" si="15"/>
        <v>50</v>
      </c>
      <c r="U76" s="155">
        <f t="shared" si="17"/>
        <v>1335263.4553775305</v>
      </c>
      <c r="V76" s="224">
        <f t="shared" si="18"/>
        <v>0</v>
      </c>
      <c r="W76" s="155">
        <f t="shared" si="19"/>
        <v>0</v>
      </c>
      <c r="X76" s="155">
        <f t="shared" si="20"/>
        <v>1</v>
      </c>
      <c r="Y76" s="155">
        <f t="shared" si="21"/>
        <v>1335263.4553775305</v>
      </c>
      <c r="Z76" s="224">
        <f t="shared" si="22"/>
        <v>1335263.4553775305</v>
      </c>
      <c r="AA76" s="224">
        <f t="shared" si="23"/>
        <v>1335263.4553775305</v>
      </c>
      <c r="AB76" s="224">
        <f t="shared" si="24"/>
        <v>1335263.4553775305</v>
      </c>
      <c r="AC76" s="225">
        <f t="shared" si="25"/>
        <v>2013</v>
      </c>
      <c r="AD76" s="226">
        <f t="shared" si="26"/>
        <v>61422128.947366402</v>
      </c>
      <c r="AE76" s="218">
        <f t="shared" si="27"/>
        <v>5341053.8215101222</v>
      </c>
      <c r="AQ76" s="151" t="s">
        <v>25</v>
      </c>
      <c r="AV76" s="151">
        <v>66763182.768876523</v>
      </c>
    </row>
    <row r="77" spans="1:48" s="151" customFormat="1" ht="33" customHeight="1" x14ac:dyDescent="0.15">
      <c r="A77" s="565" t="s">
        <v>730</v>
      </c>
      <c r="B77" s="107" t="s">
        <v>601</v>
      </c>
      <c r="C77" s="107" t="s">
        <v>888</v>
      </c>
      <c r="D77" s="107"/>
      <c r="E77" s="106" t="s">
        <v>480</v>
      </c>
      <c r="F77" s="98" t="s">
        <v>312</v>
      </c>
      <c r="G77" s="98" t="s">
        <v>313</v>
      </c>
      <c r="H77" s="98" t="s">
        <v>481</v>
      </c>
      <c r="I77" s="107" t="s">
        <v>602</v>
      </c>
      <c r="J77" s="227">
        <v>2013</v>
      </c>
      <c r="K77" s="98"/>
      <c r="L77" s="106" t="s">
        <v>481</v>
      </c>
      <c r="M77" s="106" t="s">
        <v>531</v>
      </c>
      <c r="N77" s="106"/>
      <c r="O77" s="106"/>
      <c r="P77" s="215">
        <v>227021273.24186894</v>
      </c>
      <c r="Q77" s="586" t="s">
        <v>617</v>
      </c>
      <c r="R77" s="223" t="str">
        <f t="shared" si="16"/>
        <v>3.11.01</v>
      </c>
      <c r="S77" s="223" t="str">
        <f t="shared" si="14"/>
        <v>BANGUNAN GEDUNG TEMPAT KERJA</v>
      </c>
      <c r="T77" s="223">
        <f t="shared" si="15"/>
        <v>50</v>
      </c>
      <c r="U77" s="155">
        <f t="shared" si="17"/>
        <v>4540425.2648373786</v>
      </c>
      <c r="V77" s="224">
        <f t="shared" si="18"/>
        <v>0</v>
      </c>
      <c r="W77" s="155">
        <f t="shared" si="19"/>
        <v>0</v>
      </c>
      <c r="X77" s="155">
        <f t="shared" si="20"/>
        <v>1</v>
      </c>
      <c r="Y77" s="155">
        <f t="shared" si="21"/>
        <v>4540425.2648373786</v>
      </c>
      <c r="Z77" s="224">
        <f t="shared" si="22"/>
        <v>4540425.2648373786</v>
      </c>
      <c r="AA77" s="224">
        <f t="shared" si="23"/>
        <v>4540425.2648373786</v>
      </c>
      <c r="AB77" s="224">
        <f t="shared" si="24"/>
        <v>4540425.2648373786</v>
      </c>
      <c r="AC77" s="225">
        <f t="shared" si="25"/>
        <v>2013</v>
      </c>
      <c r="AD77" s="226">
        <f t="shared" si="26"/>
        <v>208859572.18251944</v>
      </c>
      <c r="AE77" s="218">
        <f t="shared" si="27"/>
        <v>18161701.059349515</v>
      </c>
      <c r="AQ77" s="151" t="s">
        <v>25</v>
      </c>
      <c r="AV77" s="151">
        <v>227021273.24186894</v>
      </c>
    </row>
    <row r="78" spans="1:48" s="151" customFormat="1" ht="33" customHeight="1" x14ac:dyDescent="0.15">
      <c r="A78" s="565" t="s">
        <v>730</v>
      </c>
      <c r="B78" s="107" t="s">
        <v>603</v>
      </c>
      <c r="C78" s="107" t="s">
        <v>888</v>
      </c>
      <c r="D78" s="107"/>
      <c r="E78" s="106" t="s">
        <v>480</v>
      </c>
      <c r="F78" s="98" t="s">
        <v>312</v>
      </c>
      <c r="G78" s="98" t="s">
        <v>313</v>
      </c>
      <c r="H78" s="98" t="s">
        <v>481</v>
      </c>
      <c r="I78" s="107" t="s">
        <v>604</v>
      </c>
      <c r="J78" s="227">
        <v>2013</v>
      </c>
      <c r="K78" s="98"/>
      <c r="L78" s="106" t="s">
        <v>481</v>
      </c>
      <c r="M78" s="106" t="s">
        <v>531</v>
      </c>
      <c r="N78" s="106"/>
      <c r="O78" s="106"/>
      <c r="P78" s="215">
        <v>65637442.195145354</v>
      </c>
      <c r="Q78" s="586" t="s">
        <v>617</v>
      </c>
      <c r="R78" s="223" t="str">
        <f t="shared" si="16"/>
        <v>3.11.01</v>
      </c>
      <c r="S78" s="223" t="str">
        <f t="shared" si="14"/>
        <v>BANGUNAN GEDUNG TEMPAT KERJA</v>
      </c>
      <c r="T78" s="223">
        <f t="shared" si="15"/>
        <v>50</v>
      </c>
      <c r="U78" s="155">
        <f t="shared" si="17"/>
        <v>1312748.6439029071</v>
      </c>
      <c r="V78" s="224">
        <f t="shared" si="18"/>
        <v>0</v>
      </c>
      <c r="W78" s="155">
        <f t="shared" si="19"/>
        <v>0</v>
      </c>
      <c r="X78" s="155">
        <f t="shared" si="20"/>
        <v>1</v>
      </c>
      <c r="Y78" s="155">
        <f t="shared" si="21"/>
        <v>1312748.6439029071</v>
      </c>
      <c r="Z78" s="224">
        <f t="shared" si="22"/>
        <v>1312748.6439029071</v>
      </c>
      <c r="AA78" s="224">
        <f t="shared" si="23"/>
        <v>1312748.6439029071</v>
      </c>
      <c r="AB78" s="224">
        <f t="shared" si="24"/>
        <v>1312748.6439029071</v>
      </c>
      <c r="AC78" s="225">
        <f t="shared" si="25"/>
        <v>2013</v>
      </c>
      <c r="AD78" s="226">
        <f t="shared" si="26"/>
        <v>60386447.619533725</v>
      </c>
      <c r="AE78" s="218">
        <f t="shared" si="27"/>
        <v>5250994.5756116286</v>
      </c>
      <c r="AQ78" s="151" t="s">
        <v>25</v>
      </c>
      <c r="AV78" s="151">
        <v>65637442.195145354</v>
      </c>
    </row>
    <row r="79" spans="1:48" s="151" customFormat="1" ht="33" customHeight="1" x14ac:dyDescent="0.15">
      <c r="A79" s="565" t="s">
        <v>730</v>
      </c>
      <c r="B79" s="107" t="s">
        <v>605</v>
      </c>
      <c r="C79" s="107" t="s">
        <v>888</v>
      </c>
      <c r="D79" s="107"/>
      <c r="E79" s="106" t="s">
        <v>480</v>
      </c>
      <c r="F79" s="98" t="s">
        <v>312</v>
      </c>
      <c r="G79" s="98" t="s">
        <v>313</v>
      </c>
      <c r="H79" s="98" t="s">
        <v>481</v>
      </c>
      <c r="I79" s="107" t="s">
        <v>606</v>
      </c>
      <c r="J79" s="227">
        <v>2013</v>
      </c>
      <c r="K79" s="98"/>
      <c r="L79" s="106" t="s">
        <v>481</v>
      </c>
      <c r="M79" s="106" t="s">
        <v>531</v>
      </c>
      <c r="N79" s="106"/>
      <c r="O79" s="106"/>
      <c r="P79" s="215">
        <v>54740929.610796638</v>
      </c>
      <c r="Q79" s="586" t="s">
        <v>617</v>
      </c>
      <c r="R79" s="223" t="str">
        <f t="shared" si="16"/>
        <v>3.11.01</v>
      </c>
      <c r="S79" s="223" t="str">
        <f t="shared" si="14"/>
        <v>BANGUNAN GEDUNG TEMPAT KERJA</v>
      </c>
      <c r="T79" s="223">
        <f t="shared" si="15"/>
        <v>50</v>
      </c>
      <c r="U79" s="155">
        <f t="shared" si="17"/>
        <v>1094818.3922159327</v>
      </c>
      <c r="V79" s="224">
        <f t="shared" si="18"/>
        <v>0</v>
      </c>
      <c r="W79" s="155">
        <f t="shared" si="19"/>
        <v>0</v>
      </c>
      <c r="X79" s="155">
        <f t="shared" si="20"/>
        <v>1</v>
      </c>
      <c r="Y79" s="155">
        <f t="shared" si="21"/>
        <v>1094818.3922159327</v>
      </c>
      <c r="Z79" s="224">
        <f t="shared" si="22"/>
        <v>1094818.3922159327</v>
      </c>
      <c r="AA79" s="224">
        <f t="shared" si="23"/>
        <v>1094818.3922159327</v>
      </c>
      <c r="AB79" s="224">
        <f t="shared" si="24"/>
        <v>1094818.3922159327</v>
      </c>
      <c r="AC79" s="225">
        <f t="shared" si="25"/>
        <v>2013</v>
      </c>
      <c r="AD79" s="226">
        <f t="shared" si="26"/>
        <v>50361656.041932911</v>
      </c>
      <c r="AE79" s="218">
        <f t="shared" si="27"/>
        <v>4379273.5688637309</v>
      </c>
      <c r="AQ79" s="151" t="s">
        <v>25</v>
      </c>
      <c r="AV79" s="151">
        <v>54740929.610796638</v>
      </c>
    </row>
    <row r="80" spans="1:48" s="151" customFormat="1" ht="33" customHeight="1" x14ac:dyDescent="0.15">
      <c r="A80" s="565" t="s">
        <v>730</v>
      </c>
      <c r="B80" s="107" t="s">
        <v>607</v>
      </c>
      <c r="C80" s="107" t="s">
        <v>888</v>
      </c>
      <c r="D80" s="107"/>
      <c r="E80" s="106" t="s">
        <v>480</v>
      </c>
      <c r="F80" s="98" t="s">
        <v>312</v>
      </c>
      <c r="G80" s="98" t="s">
        <v>313</v>
      </c>
      <c r="H80" s="98" t="s">
        <v>481</v>
      </c>
      <c r="I80" s="107" t="s">
        <v>608</v>
      </c>
      <c r="J80" s="227">
        <v>2013</v>
      </c>
      <c r="K80" s="98"/>
      <c r="L80" s="106" t="s">
        <v>481</v>
      </c>
      <c r="M80" s="106" t="s">
        <v>531</v>
      </c>
      <c r="N80" s="106"/>
      <c r="O80" s="106"/>
      <c r="P80" s="215">
        <v>461475825.88157278</v>
      </c>
      <c r="Q80" s="586" t="s">
        <v>617</v>
      </c>
      <c r="R80" s="223" t="str">
        <f t="shared" si="16"/>
        <v>3.11.01</v>
      </c>
      <c r="S80" s="223" t="str">
        <f t="shared" si="14"/>
        <v>BANGUNAN GEDUNG TEMPAT KERJA</v>
      </c>
      <c r="T80" s="223">
        <f t="shared" si="15"/>
        <v>50</v>
      </c>
      <c r="U80" s="155">
        <f t="shared" si="17"/>
        <v>9229516.3176314551</v>
      </c>
      <c r="V80" s="224">
        <f t="shared" si="18"/>
        <v>0</v>
      </c>
      <c r="W80" s="155">
        <f t="shared" si="19"/>
        <v>0</v>
      </c>
      <c r="X80" s="155">
        <f t="shared" si="20"/>
        <v>1</v>
      </c>
      <c r="Y80" s="155">
        <f t="shared" si="21"/>
        <v>9229516.3176314551</v>
      </c>
      <c r="Z80" s="224">
        <f t="shared" si="22"/>
        <v>9229516.3176314551</v>
      </c>
      <c r="AA80" s="224">
        <f t="shared" si="23"/>
        <v>9229516.3176314551</v>
      </c>
      <c r="AB80" s="224">
        <f t="shared" si="24"/>
        <v>9229516.3176314551</v>
      </c>
      <c r="AC80" s="225">
        <f t="shared" si="25"/>
        <v>2013</v>
      </c>
      <c r="AD80" s="226">
        <f t="shared" si="26"/>
        <v>424557760.61104697</v>
      </c>
      <c r="AE80" s="218">
        <f t="shared" si="27"/>
        <v>36918065.270525821</v>
      </c>
      <c r="AQ80" s="151" t="s">
        <v>25</v>
      </c>
      <c r="AV80" s="151">
        <v>461475825.88157278</v>
      </c>
    </row>
    <row r="81" spans="1:59" s="151" customFormat="1" ht="33" customHeight="1" x14ac:dyDescent="0.15">
      <c r="A81" s="565" t="s">
        <v>730</v>
      </c>
      <c r="B81" s="107" t="s">
        <v>609</v>
      </c>
      <c r="C81" s="107" t="s">
        <v>888</v>
      </c>
      <c r="D81" s="107"/>
      <c r="E81" s="106" t="s">
        <v>480</v>
      </c>
      <c r="F81" s="98" t="s">
        <v>312</v>
      </c>
      <c r="G81" s="98" t="s">
        <v>313</v>
      </c>
      <c r="H81" s="98" t="s">
        <v>481</v>
      </c>
      <c r="I81" s="107" t="s">
        <v>610</v>
      </c>
      <c r="J81" s="227">
        <v>2013</v>
      </c>
      <c r="K81" s="98"/>
      <c r="L81" s="106" t="s">
        <v>481</v>
      </c>
      <c r="M81" s="106" t="s">
        <v>531</v>
      </c>
      <c r="N81" s="106"/>
      <c r="O81" s="106"/>
      <c r="P81" s="215">
        <v>223446463.77662766</v>
      </c>
      <c r="Q81" s="586" t="s">
        <v>617</v>
      </c>
      <c r="R81" s="223" t="str">
        <f t="shared" si="16"/>
        <v>3.11.01</v>
      </c>
      <c r="S81" s="223" t="str">
        <f t="shared" si="14"/>
        <v>BANGUNAN GEDUNG TEMPAT KERJA</v>
      </c>
      <c r="T81" s="223">
        <f t="shared" si="15"/>
        <v>50</v>
      </c>
      <c r="U81" s="155">
        <f t="shared" si="17"/>
        <v>4468929.0755325528</v>
      </c>
      <c r="V81" s="224">
        <f t="shared" si="18"/>
        <v>0</v>
      </c>
      <c r="W81" s="155">
        <f t="shared" si="19"/>
        <v>0</v>
      </c>
      <c r="X81" s="155">
        <f t="shared" si="20"/>
        <v>1</v>
      </c>
      <c r="Y81" s="155">
        <f t="shared" si="21"/>
        <v>4468929.0755325528</v>
      </c>
      <c r="Z81" s="224">
        <f t="shared" si="22"/>
        <v>4468929.0755325528</v>
      </c>
      <c r="AA81" s="224">
        <f t="shared" si="23"/>
        <v>4468929.0755325528</v>
      </c>
      <c r="AB81" s="224">
        <f t="shared" si="24"/>
        <v>4468929.0755325528</v>
      </c>
      <c r="AC81" s="225">
        <f t="shared" si="25"/>
        <v>2013</v>
      </c>
      <c r="AD81" s="226">
        <f t="shared" si="26"/>
        <v>205570747.47449744</v>
      </c>
      <c r="AE81" s="218">
        <f t="shared" si="27"/>
        <v>17875716.302130211</v>
      </c>
      <c r="AQ81" s="151" t="s">
        <v>25</v>
      </c>
      <c r="AV81" s="151">
        <v>223446463.77662766</v>
      </c>
    </row>
    <row r="82" spans="1:59" s="480" customFormat="1" ht="47" customHeight="1" x14ac:dyDescent="0.15">
      <c r="A82" s="565" t="s">
        <v>730</v>
      </c>
      <c r="B82" s="107" t="s">
        <v>1040</v>
      </c>
      <c r="C82" s="107" t="s">
        <v>888</v>
      </c>
      <c r="D82" s="107"/>
      <c r="E82" s="106" t="s">
        <v>480</v>
      </c>
      <c r="F82" s="98" t="s">
        <v>312</v>
      </c>
      <c r="G82" s="98" t="s">
        <v>313</v>
      </c>
      <c r="H82" s="98" t="s">
        <v>481</v>
      </c>
      <c r="I82" s="107" t="s">
        <v>1044</v>
      </c>
      <c r="J82" s="227">
        <v>2014</v>
      </c>
      <c r="K82" s="98" t="s">
        <v>1041</v>
      </c>
      <c r="L82" s="106"/>
      <c r="M82" s="106"/>
      <c r="N82" s="106"/>
      <c r="O82" s="106" t="s">
        <v>1042</v>
      </c>
      <c r="P82" s="215">
        <f>50319663621+285000000</f>
        <v>50604663621</v>
      </c>
      <c r="Q82" s="586" t="s">
        <v>1043</v>
      </c>
      <c r="R82" s="474"/>
      <c r="S82" s="474"/>
      <c r="T82" s="474"/>
      <c r="U82" s="475"/>
      <c r="V82" s="476"/>
      <c r="W82" s="475"/>
      <c r="X82" s="475"/>
      <c r="Y82" s="475"/>
      <c r="Z82" s="476"/>
      <c r="AA82" s="476"/>
      <c r="AB82" s="476"/>
      <c r="AC82" s="477"/>
      <c r="AD82" s="478"/>
      <c r="AE82" s="479"/>
      <c r="BG82" s="480" t="s">
        <v>1045</v>
      </c>
    </row>
    <row r="83" spans="1:59" s="151" customFormat="1" ht="47" customHeight="1" x14ac:dyDescent="0.15">
      <c r="A83" s="565" t="s">
        <v>730</v>
      </c>
      <c r="B83" s="107" t="s">
        <v>611</v>
      </c>
      <c r="C83" s="107" t="s">
        <v>888</v>
      </c>
      <c r="D83" s="107"/>
      <c r="E83" s="106" t="s">
        <v>495</v>
      </c>
      <c r="F83" s="98" t="s">
        <v>495</v>
      </c>
      <c r="G83" s="98" t="s">
        <v>495</v>
      </c>
      <c r="H83" s="98"/>
      <c r="I83" s="107" t="s">
        <v>495</v>
      </c>
      <c r="J83" s="229" t="s">
        <v>728</v>
      </c>
      <c r="K83" s="98" t="s">
        <v>612</v>
      </c>
      <c r="L83" s="106"/>
      <c r="M83" s="106" t="s">
        <v>495</v>
      </c>
      <c r="N83" s="106"/>
      <c r="O83" s="106"/>
      <c r="P83" s="215">
        <v>225134058.55812728</v>
      </c>
      <c r="Q83" s="586" t="s">
        <v>617</v>
      </c>
      <c r="R83" s="223" t="str">
        <f t="shared" si="16"/>
        <v>3.11.01</v>
      </c>
      <c r="S83" s="223" t="str">
        <f t="shared" si="14"/>
        <v>BANGUNAN GEDUNG TEMPAT KERJA</v>
      </c>
      <c r="T83" s="223">
        <f t="shared" si="15"/>
        <v>50</v>
      </c>
      <c r="U83" s="155">
        <f t="shared" si="17"/>
        <v>4502680.9711625455</v>
      </c>
      <c r="V83" s="224"/>
      <c r="W83" s="155"/>
      <c r="X83" s="155"/>
      <c r="Y83" s="155"/>
      <c r="Z83" s="224"/>
      <c r="AA83" s="224">
        <f t="shared" si="23"/>
        <v>4502680.9711625455</v>
      </c>
      <c r="AB83" s="224">
        <f t="shared" si="24"/>
        <v>4502680.9711625455</v>
      </c>
      <c r="AC83" s="225" t="str">
        <f t="shared" si="25"/>
        <v>2015</v>
      </c>
      <c r="AD83" s="226">
        <f t="shared" si="26"/>
        <v>216128696.6158022</v>
      </c>
      <c r="AE83" s="218">
        <f t="shared" si="27"/>
        <v>9005361.942325091</v>
      </c>
      <c r="AQ83" s="151" t="s">
        <v>25</v>
      </c>
      <c r="AV83" s="151">
        <v>225134058.55812728</v>
      </c>
    </row>
    <row r="84" spans="1:59" s="151" customFormat="1" ht="47" customHeight="1" x14ac:dyDescent="0.15">
      <c r="A84" s="565" t="s">
        <v>730</v>
      </c>
      <c r="B84" s="107" t="s">
        <v>613</v>
      </c>
      <c r="C84" s="107" t="s">
        <v>888</v>
      </c>
      <c r="D84" s="107"/>
      <c r="E84" s="106" t="s">
        <v>495</v>
      </c>
      <c r="F84" s="98" t="s">
        <v>495</v>
      </c>
      <c r="G84" s="98" t="s">
        <v>495</v>
      </c>
      <c r="H84" s="98"/>
      <c r="I84" s="107" t="s">
        <v>495</v>
      </c>
      <c r="J84" s="229" t="s">
        <v>728</v>
      </c>
      <c r="K84" s="98" t="s">
        <v>614</v>
      </c>
      <c r="L84" s="106"/>
      <c r="M84" s="106" t="s">
        <v>495</v>
      </c>
      <c r="N84" s="106"/>
      <c r="O84" s="106"/>
      <c r="P84" s="215">
        <v>189150494.01014864</v>
      </c>
      <c r="Q84" s="586" t="s">
        <v>617</v>
      </c>
      <c r="R84" s="223" t="str">
        <f t="shared" si="16"/>
        <v>3.11.01</v>
      </c>
      <c r="S84" s="223" t="str">
        <f t="shared" si="14"/>
        <v>BANGUNAN GEDUNG TEMPAT KERJA</v>
      </c>
      <c r="T84" s="223">
        <f t="shared" si="15"/>
        <v>50</v>
      </c>
      <c r="U84" s="155">
        <f t="shared" si="17"/>
        <v>3783009.6802029731</v>
      </c>
      <c r="V84" s="224"/>
      <c r="W84" s="155"/>
      <c r="X84" s="155"/>
      <c r="Y84" s="155"/>
      <c r="Z84" s="224"/>
      <c r="AA84" s="224">
        <f t="shared" si="23"/>
        <v>3783009.6802029731</v>
      </c>
      <c r="AB84" s="224">
        <f t="shared" si="24"/>
        <v>3783009.6802029731</v>
      </c>
      <c r="AC84" s="225" t="str">
        <f t="shared" si="25"/>
        <v>2015</v>
      </c>
      <c r="AD84" s="226">
        <f t="shared" si="26"/>
        <v>181584474.64974269</v>
      </c>
      <c r="AE84" s="218">
        <f t="shared" si="27"/>
        <v>7566019.3604059462</v>
      </c>
      <c r="AQ84" s="151" t="s">
        <v>25</v>
      </c>
      <c r="AV84" s="151">
        <v>189150494.01014864</v>
      </c>
    </row>
    <row r="85" spans="1:59" s="151" customFormat="1" ht="47" customHeight="1" x14ac:dyDescent="0.15">
      <c r="A85" s="565" t="s">
        <v>730</v>
      </c>
      <c r="B85" s="107" t="s">
        <v>615</v>
      </c>
      <c r="C85" s="107" t="s">
        <v>888</v>
      </c>
      <c r="D85" s="107"/>
      <c r="E85" s="106" t="s">
        <v>495</v>
      </c>
      <c r="F85" s="98" t="s">
        <v>495</v>
      </c>
      <c r="G85" s="98"/>
      <c r="H85" s="98"/>
      <c r="I85" s="107"/>
      <c r="J85" s="229" t="s">
        <v>728</v>
      </c>
      <c r="K85" s="98" t="s">
        <v>616</v>
      </c>
      <c r="L85" s="106"/>
      <c r="M85" s="106" t="s">
        <v>495</v>
      </c>
      <c r="N85" s="106"/>
      <c r="O85" s="106"/>
      <c r="P85" s="215">
        <v>200148116.87689987</v>
      </c>
      <c r="Q85" s="586" t="s">
        <v>617</v>
      </c>
      <c r="R85" s="223" t="str">
        <f t="shared" si="16"/>
        <v>3.11.01</v>
      </c>
      <c r="S85" s="223" t="str">
        <f t="shared" si="14"/>
        <v>BANGUNAN GEDUNG TEMPAT KERJA</v>
      </c>
      <c r="T85" s="223">
        <f t="shared" si="15"/>
        <v>50</v>
      </c>
      <c r="U85" s="155">
        <f t="shared" si="17"/>
        <v>4002962.1375379972</v>
      </c>
      <c r="V85" s="224"/>
      <c r="W85" s="155"/>
      <c r="X85" s="155"/>
      <c r="Y85" s="155"/>
      <c r="Z85" s="224"/>
      <c r="AA85" s="224">
        <f t="shared" si="23"/>
        <v>4002962.1375379972</v>
      </c>
      <c r="AB85" s="224">
        <f t="shared" si="24"/>
        <v>4002962.1375379972</v>
      </c>
      <c r="AC85" s="225" t="str">
        <f t="shared" si="25"/>
        <v>2015</v>
      </c>
      <c r="AD85" s="226">
        <f t="shared" si="26"/>
        <v>192142192.60182387</v>
      </c>
      <c r="AE85" s="218">
        <f t="shared" si="27"/>
        <v>8005924.2750759944</v>
      </c>
      <c r="AQ85" s="151" t="s">
        <v>25</v>
      </c>
      <c r="AV85" s="151">
        <v>200148116.87689987</v>
      </c>
    </row>
    <row r="86" spans="1:59" s="151" customFormat="1" ht="47" customHeight="1" x14ac:dyDescent="0.15">
      <c r="A86" s="565" t="s">
        <v>730</v>
      </c>
      <c r="B86" s="98" t="s">
        <v>392</v>
      </c>
      <c r="C86" s="107" t="s">
        <v>888</v>
      </c>
      <c r="D86" s="230" t="s">
        <v>353</v>
      </c>
      <c r="E86" s="106"/>
      <c r="F86" s="98"/>
      <c r="G86" s="98"/>
      <c r="H86" s="98"/>
      <c r="I86" s="107" t="s">
        <v>393</v>
      </c>
      <c r="J86" s="106">
        <v>2015</v>
      </c>
      <c r="K86" s="98" t="s">
        <v>394</v>
      </c>
      <c r="L86" s="106"/>
      <c r="M86" s="106"/>
      <c r="N86" s="106"/>
      <c r="O86" s="106" t="s">
        <v>25</v>
      </c>
      <c r="P86" s="215">
        <v>34952000</v>
      </c>
      <c r="Q86" s="583"/>
      <c r="R86" s="223" t="str">
        <f t="shared" si="16"/>
        <v>3.11.01</v>
      </c>
      <c r="S86" s="223" t="str">
        <f t="shared" si="14"/>
        <v>BANGUNAN GEDUNG TEMPAT KERJA</v>
      </c>
      <c r="T86" s="223">
        <f t="shared" si="15"/>
        <v>50</v>
      </c>
      <c r="U86" s="155">
        <f t="shared" si="17"/>
        <v>699039.8</v>
      </c>
      <c r="V86" s="224"/>
      <c r="W86" s="155"/>
      <c r="X86" s="155"/>
      <c r="Y86" s="155"/>
      <c r="Z86" s="224"/>
      <c r="AA86" s="224">
        <f t="shared" si="23"/>
        <v>699039.8</v>
      </c>
      <c r="AB86" s="224">
        <f t="shared" si="24"/>
        <v>699039.8</v>
      </c>
      <c r="AC86" s="225">
        <f t="shared" si="25"/>
        <v>2015</v>
      </c>
      <c r="AD86" s="226">
        <f t="shared" si="26"/>
        <v>33553920.399999999</v>
      </c>
      <c r="AE86" s="218">
        <f t="shared" si="27"/>
        <v>1398079.6</v>
      </c>
    </row>
    <row r="87" spans="1:59" s="151" customFormat="1" ht="47" customHeight="1" x14ac:dyDescent="0.15">
      <c r="A87" s="565" t="s">
        <v>730</v>
      </c>
      <c r="B87" s="98" t="s">
        <v>844</v>
      </c>
      <c r="C87" s="107" t="s">
        <v>888</v>
      </c>
      <c r="D87" s="230"/>
      <c r="E87" s="106"/>
      <c r="F87" s="98"/>
      <c r="G87" s="98"/>
      <c r="H87" s="98"/>
      <c r="I87" s="107"/>
      <c r="J87" s="106">
        <v>2016</v>
      </c>
      <c r="K87" s="98" t="s">
        <v>396</v>
      </c>
      <c r="L87" s="106"/>
      <c r="M87" s="106"/>
      <c r="N87" s="106"/>
      <c r="O87" s="106" t="s">
        <v>25</v>
      </c>
      <c r="P87" s="215">
        <v>814317800</v>
      </c>
      <c r="Q87" s="583"/>
      <c r="R87" s="223" t="str">
        <f t="shared" si="16"/>
        <v>3.11.01</v>
      </c>
      <c r="S87" s="223" t="str">
        <f t="shared" si="14"/>
        <v>BANGUNAN GEDUNG TEMPAT KERJA</v>
      </c>
      <c r="T87" s="223">
        <f t="shared" si="15"/>
        <v>50</v>
      </c>
      <c r="U87" s="155">
        <f t="shared" si="17"/>
        <v>16286355.800000001</v>
      </c>
      <c r="V87" s="224"/>
      <c r="W87" s="155"/>
      <c r="X87" s="155"/>
      <c r="Y87" s="155"/>
      <c r="Z87" s="224"/>
      <c r="AA87" s="224">
        <f t="shared" si="23"/>
        <v>16286355.800000001</v>
      </c>
      <c r="AB87" s="224">
        <f t="shared" si="24"/>
        <v>16286355.800000001</v>
      </c>
      <c r="AC87" s="225">
        <f t="shared" si="25"/>
        <v>2016</v>
      </c>
      <c r="AD87" s="226">
        <f t="shared" si="26"/>
        <v>781745088.39999998</v>
      </c>
      <c r="AE87" s="218">
        <f t="shared" si="27"/>
        <v>32572711.600000001</v>
      </c>
    </row>
    <row r="88" spans="1:59" s="151" customFormat="1" ht="47" customHeight="1" x14ac:dyDescent="0.15">
      <c r="A88" s="565" t="s">
        <v>730</v>
      </c>
      <c r="B88" s="107" t="s">
        <v>845</v>
      </c>
      <c r="C88" s="107" t="s">
        <v>888</v>
      </c>
      <c r="D88" s="107"/>
      <c r="E88" s="106"/>
      <c r="F88" s="98"/>
      <c r="G88" s="98"/>
      <c r="H88" s="98"/>
      <c r="I88" s="107"/>
      <c r="J88" s="106">
        <v>2016</v>
      </c>
      <c r="K88" s="98" t="s">
        <v>397</v>
      </c>
      <c r="L88" s="106"/>
      <c r="M88" s="106"/>
      <c r="N88" s="106"/>
      <c r="O88" s="106" t="s">
        <v>25</v>
      </c>
      <c r="P88" s="215">
        <v>389418000</v>
      </c>
      <c r="Q88" s="583"/>
      <c r="R88" s="223" t="str">
        <f t="shared" si="16"/>
        <v>3.11.01</v>
      </c>
      <c r="S88" s="223" t="str">
        <f t="shared" si="14"/>
        <v>BANGUNAN GEDUNG TEMPAT KERJA</v>
      </c>
      <c r="T88" s="223">
        <f t="shared" si="15"/>
        <v>50</v>
      </c>
      <c r="U88" s="155">
        <f t="shared" si="17"/>
        <v>7788359.7999999998</v>
      </c>
      <c r="V88" s="224"/>
      <c r="W88" s="155"/>
      <c r="X88" s="155"/>
      <c r="Y88" s="155"/>
      <c r="Z88" s="224"/>
      <c r="AA88" s="224">
        <f t="shared" si="23"/>
        <v>7788359.7999999998</v>
      </c>
      <c r="AB88" s="224">
        <f t="shared" si="24"/>
        <v>7788359.7999999998</v>
      </c>
      <c r="AC88" s="225">
        <f t="shared" si="25"/>
        <v>2016</v>
      </c>
      <c r="AD88" s="226">
        <f t="shared" si="26"/>
        <v>373841280.39999998</v>
      </c>
      <c r="AE88" s="218">
        <f t="shared" si="27"/>
        <v>15576719.6</v>
      </c>
    </row>
    <row r="89" spans="1:59" s="151" customFormat="1" ht="33" customHeight="1" x14ac:dyDescent="0.15">
      <c r="A89" s="565" t="s">
        <v>730</v>
      </c>
      <c r="B89" s="236" t="s">
        <v>846</v>
      </c>
      <c r="C89" s="107" t="s">
        <v>888</v>
      </c>
      <c r="D89" s="107"/>
      <c r="E89" s="106" t="s">
        <v>480</v>
      </c>
      <c r="F89" s="98"/>
      <c r="G89" s="98"/>
      <c r="H89" s="98"/>
      <c r="I89" s="107"/>
      <c r="J89" s="229" t="s">
        <v>639</v>
      </c>
      <c r="K89" s="98"/>
      <c r="L89" s="106"/>
      <c r="M89" s="106"/>
      <c r="N89" s="106"/>
      <c r="O89" s="106"/>
      <c r="P89" s="215">
        <v>356820000</v>
      </c>
      <c r="Q89" s="583"/>
      <c r="R89" s="728" t="s">
        <v>733</v>
      </c>
      <c r="S89" s="729"/>
      <c r="T89" s="729"/>
      <c r="U89" s="729"/>
      <c r="V89" s="729"/>
      <c r="W89" s="729"/>
      <c r="X89" s="729"/>
      <c r="Y89" s="729"/>
      <c r="Z89" s="729"/>
      <c r="AA89" s="729"/>
      <c r="AB89" s="729"/>
      <c r="AC89" s="729"/>
      <c r="AD89" s="729"/>
      <c r="AE89" s="729"/>
    </row>
    <row r="90" spans="1:59" s="151" customFormat="1" ht="40" customHeight="1" x14ac:dyDescent="0.15">
      <c r="A90" s="565" t="s">
        <v>730</v>
      </c>
      <c r="B90" s="237" t="s">
        <v>847</v>
      </c>
      <c r="C90" s="107" t="s">
        <v>888</v>
      </c>
      <c r="D90" s="107"/>
      <c r="E90" s="106" t="s">
        <v>480</v>
      </c>
      <c r="F90" s="98"/>
      <c r="G90" s="98"/>
      <c r="H90" s="98"/>
      <c r="I90" s="107"/>
      <c r="J90" s="229" t="s">
        <v>639</v>
      </c>
      <c r="K90" s="98"/>
      <c r="L90" s="106"/>
      <c r="M90" s="106"/>
      <c r="N90" s="106"/>
      <c r="O90" s="106"/>
      <c r="P90" s="215">
        <f>582446000.282501+203162600</f>
        <v>785608600.28250098</v>
      </c>
      <c r="Q90" s="583" t="s">
        <v>729</v>
      </c>
      <c r="R90" s="728"/>
      <c r="S90" s="729"/>
      <c r="T90" s="729"/>
      <c r="U90" s="729"/>
      <c r="V90" s="729"/>
      <c r="W90" s="729"/>
      <c r="X90" s="729"/>
      <c r="Y90" s="729"/>
      <c r="Z90" s="729"/>
      <c r="AA90" s="729"/>
      <c r="AB90" s="729"/>
      <c r="AC90" s="729"/>
      <c r="AD90" s="729"/>
      <c r="AE90" s="729"/>
      <c r="BG90" s="217" t="s">
        <v>729</v>
      </c>
    </row>
    <row r="91" spans="1:59" s="151" customFormat="1" ht="40" customHeight="1" x14ac:dyDescent="0.15">
      <c r="A91" s="565" t="s">
        <v>730</v>
      </c>
      <c r="B91" s="236" t="s">
        <v>848</v>
      </c>
      <c r="C91" s="107" t="s">
        <v>888</v>
      </c>
      <c r="D91" s="107"/>
      <c r="E91" s="106" t="s">
        <v>480</v>
      </c>
      <c r="F91" s="98"/>
      <c r="G91" s="98"/>
      <c r="H91" s="98"/>
      <c r="I91" s="107"/>
      <c r="J91" s="229" t="s">
        <v>639</v>
      </c>
      <c r="K91" s="98"/>
      <c r="L91" s="106"/>
      <c r="M91" s="106"/>
      <c r="N91" s="106"/>
      <c r="O91" s="106"/>
      <c r="P91" s="215">
        <v>199149000</v>
      </c>
      <c r="Q91" s="583"/>
      <c r="R91" s="728"/>
      <c r="S91" s="729"/>
      <c r="T91" s="729"/>
      <c r="U91" s="729"/>
      <c r="V91" s="729"/>
      <c r="W91" s="729"/>
      <c r="X91" s="729"/>
      <c r="Y91" s="729"/>
      <c r="Z91" s="729"/>
      <c r="AA91" s="729"/>
      <c r="AB91" s="729"/>
      <c r="AC91" s="729"/>
      <c r="AD91" s="729"/>
      <c r="AE91" s="729"/>
    </row>
    <row r="92" spans="1:59" s="151" customFormat="1" ht="40" customHeight="1" x14ac:dyDescent="0.15">
      <c r="A92" s="565" t="s">
        <v>730</v>
      </c>
      <c r="B92" s="236" t="s">
        <v>849</v>
      </c>
      <c r="C92" s="107" t="s">
        <v>888</v>
      </c>
      <c r="D92" s="107"/>
      <c r="E92" s="106" t="s">
        <v>480</v>
      </c>
      <c r="F92" s="98"/>
      <c r="G92" s="98"/>
      <c r="H92" s="98"/>
      <c r="I92" s="107"/>
      <c r="J92" s="229" t="s">
        <v>639</v>
      </c>
      <c r="K92" s="98"/>
      <c r="L92" s="106"/>
      <c r="M92" s="106"/>
      <c r="N92" s="106"/>
      <c r="O92" s="106"/>
      <c r="P92" s="215">
        <v>199439000</v>
      </c>
      <c r="Q92" s="583"/>
      <c r="R92" s="728"/>
      <c r="S92" s="729"/>
      <c r="T92" s="729"/>
      <c r="U92" s="729"/>
      <c r="V92" s="729"/>
      <c r="W92" s="729"/>
      <c r="X92" s="729"/>
      <c r="Y92" s="729"/>
      <c r="Z92" s="729"/>
      <c r="AA92" s="729"/>
      <c r="AB92" s="729"/>
      <c r="AC92" s="729"/>
      <c r="AD92" s="729"/>
      <c r="AE92" s="729"/>
    </row>
    <row r="93" spans="1:59" s="151" customFormat="1" ht="40" customHeight="1" x14ac:dyDescent="0.15">
      <c r="A93" s="565" t="s">
        <v>730</v>
      </c>
      <c r="B93" s="236" t="s">
        <v>850</v>
      </c>
      <c r="C93" s="107" t="s">
        <v>888</v>
      </c>
      <c r="D93" s="107"/>
      <c r="E93" s="106" t="s">
        <v>480</v>
      </c>
      <c r="F93" s="98"/>
      <c r="G93" s="98"/>
      <c r="H93" s="98"/>
      <c r="I93" s="107"/>
      <c r="J93" s="229" t="s">
        <v>639</v>
      </c>
      <c r="K93" s="98"/>
      <c r="L93" s="106"/>
      <c r="M93" s="106"/>
      <c r="N93" s="106"/>
      <c r="O93" s="106"/>
      <c r="P93" s="215">
        <v>199249000</v>
      </c>
      <c r="Q93" s="583"/>
      <c r="R93" s="728"/>
      <c r="S93" s="729"/>
      <c r="T93" s="729"/>
      <c r="U93" s="729"/>
      <c r="V93" s="729"/>
      <c r="W93" s="729"/>
      <c r="X93" s="729"/>
      <c r="Y93" s="729"/>
      <c r="Z93" s="729"/>
      <c r="AA93" s="729"/>
      <c r="AB93" s="729"/>
      <c r="AC93" s="729"/>
      <c r="AD93" s="729"/>
      <c r="AE93" s="729"/>
    </row>
    <row r="94" spans="1:59" s="151" customFormat="1" ht="37" customHeight="1" x14ac:dyDescent="0.15">
      <c r="A94" s="565" t="s">
        <v>730</v>
      </c>
      <c r="B94" s="236" t="s">
        <v>1020</v>
      </c>
      <c r="C94" s="107" t="s">
        <v>888</v>
      </c>
      <c r="D94" s="107"/>
      <c r="E94" s="106" t="s">
        <v>480</v>
      </c>
      <c r="F94" s="98"/>
      <c r="G94" s="98"/>
      <c r="H94" s="98"/>
      <c r="I94" s="107"/>
      <c r="J94" s="229" t="s">
        <v>946</v>
      </c>
      <c r="K94" s="98" t="s">
        <v>947</v>
      </c>
      <c r="L94" s="106"/>
      <c r="M94" s="106"/>
      <c r="N94" s="106"/>
      <c r="O94" s="106" t="s">
        <v>25</v>
      </c>
      <c r="P94" s="215">
        <v>191131701.97972029</v>
      </c>
      <c r="Q94" s="583"/>
      <c r="R94" s="459"/>
      <c r="S94" s="460"/>
      <c r="T94" s="460"/>
      <c r="U94" s="460"/>
      <c r="V94" s="460"/>
      <c r="W94" s="460"/>
      <c r="X94" s="460"/>
      <c r="Y94" s="460"/>
      <c r="Z94" s="460"/>
      <c r="AA94" s="460"/>
      <c r="AB94" s="460"/>
      <c r="AC94" s="460"/>
      <c r="AD94" s="460"/>
      <c r="AE94" s="460"/>
    </row>
    <row r="95" spans="1:59" s="151" customFormat="1" ht="37" customHeight="1" x14ac:dyDescent="0.15">
      <c r="A95" s="565" t="s">
        <v>730</v>
      </c>
      <c r="B95" s="236" t="s">
        <v>1021</v>
      </c>
      <c r="C95" s="107" t="s">
        <v>888</v>
      </c>
      <c r="D95" s="107"/>
      <c r="E95" s="106" t="s">
        <v>480</v>
      </c>
      <c r="F95" s="98"/>
      <c r="G95" s="98"/>
      <c r="H95" s="98"/>
      <c r="I95" s="107"/>
      <c r="J95" s="229" t="s">
        <v>946</v>
      </c>
      <c r="K95" s="98" t="s">
        <v>948</v>
      </c>
      <c r="L95" s="106"/>
      <c r="M95" s="106"/>
      <c r="N95" s="106"/>
      <c r="O95" s="106" t="s">
        <v>25</v>
      </c>
      <c r="P95" s="215">
        <v>191273382.93825486</v>
      </c>
      <c r="Q95" s="583"/>
      <c r="R95" s="462"/>
      <c r="S95" s="463"/>
      <c r="T95" s="463"/>
      <c r="U95" s="463"/>
      <c r="V95" s="463"/>
      <c r="W95" s="463"/>
      <c r="X95" s="463"/>
      <c r="Y95" s="463"/>
      <c r="Z95" s="463"/>
      <c r="AA95" s="463"/>
      <c r="AB95" s="463"/>
      <c r="AC95" s="463"/>
      <c r="AD95" s="463"/>
      <c r="AE95" s="463"/>
    </row>
    <row r="96" spans="1:59" s="151" customFormat="1" ht="37" customHeight="1" x14ac:dyDescent="0.15">
      <c r="A96" s="565" t="s">
        <v>730</v>
      </c>
      <c r="B96" s="236" t="s">
        <v>1022</v>
      </c>
      <c r="C96" s="107" t="s">
        <v>888</v>
      </c>
      <c r="D96" s="107"/>
      <c r="E96" s="106" t="s">
        <v>480</v>
      </c>
      <c r="F96" s="98"/>
      <c r="G96" s="98"/>
      <c r="H96" s="98"/>
      <c r="I96" s="107"/>
      <c r="J96" s="229" t="s">
        <v>946</v>
      </c>
      <c r="K96" s="98" t="s">
        <v>949</v>
      </c>
      <c r="L96" s="106"/>
      <c r="M96" s="106"/>
      <c r="N96" s="106"/>
      <c r="O96" s="106" t="s">
        <v>25</v>
      </c>
      <c r="P96" s="215">
        <v>191358227.95671353</v>
      </c>
      <c r="Q96" s="583"/>
      <c r="R96" s="462"/>
      <c r="S96" s="463"/>
      <c r="T96" s="463"/>
      <c r="U96" s="463"/>
      <c r="V96" s="463"/>
      <c r="W96" s="463"/>
      <c r="X96" s="463"/>
      <c r="Y96" s="463"/>
      <c r="Z96" s="463"/>
      <c r="AA96" s="463"/>
      <c r="AB96" s="463"/>
      <c r="AC96" s="463"/>
      <c r="AD96" s="463"/>
      <c r="AE96" s="463"/>
    </row>
    <row r="97" spans="1:31" s="151" customFormat="1" ht="37" customHeight="1" x14ac:dyDescent="0.15">
      <c r="A97" s="565" t="s">
        <v>730</v>
      </c>
      <c r="B97" s="236" t="s">
        <v>1023</v>
      </c>
      <c r="C97" s="107" t="s">
        <v>888</v>
      </c>
      <c r="D97" s="107"/>
      <c r="E97" s="106" t="s">
        <v>480</v>
      </c>
      <c r="F97" s="98"/>
      <c r="G97" s="98"/>
      <c r="H97" s="98"/>
      <c r="I97" s="107"/>
      <c r="J97" s="229" t="s">
        <v>946</v>
      </c>
      <c r="K97" s="98" t="s">
        <v>950</v>
      </c>
      <c r="L97" s="106"/>
      <c r="M97" s="106"/>
      <c r="N97" s="106"/>
      <c r="O97" s="106" t="s">
        <v>25</v>
      </c>
      <c r="P97" s="215">
        <v>633700287.26382291</v>
      </c>
      <c r="Q97" s="583"/>
      <c r="R97" s="462"/>
      <c r="S97" s="463"/>
      <c r="T97" s="463"/>
      <c r="U97" s="463"/>
      <c r="V97" s="463"/>
      <c r="W97" s="463"/>
      <c r="X97" s="463"/>
      <c r="Y97" s="463"/>
      <c r="Z97" s="463"/>
      <c r="AA97" s="463"/>
      <c r="AB97" s="463"/>
      <c r="AC97" s="463"/>
      <c r="AD97" s="463"/>
      <c r="AE97" s="463"/>
    </row>
    <row r="98" spans="1:31" s="151" customFormat="1" ht="37" customHeight="1" x14ac:dyDescent="0.15">
      <c r="A98" s="565" t="s">
        <v>730</v>
      </c>
      <c r="B98" s="236" t="s">
        <v>1024</v>
      </c>
      <c r="C98" s="107" t="s">
        <v>888</v>
      </c>
      <c r="D98" s="107"/>
      <c r="E98" s="106" t="s">
        <v>480</v>
      </c>
      <c r="F98" s="98"/>
      <c r="G98" s="98"/>
      <c r="H98" s="98"/>
      <c r="I98" s="107"/>
      <c r="J98" s="229" t="s">
        <v>946</v>
      </c>
      <c r="K98" s="98" t="s">
        <v>951</v>
      </c>
      <c r="L98" s="106"/>
      <c r="M98" s="106"/>
      <c r="N98" s="106"/>
      <c r="O98" s="106" t="s">
        <v>25</v>
      </c>
      <c r="P98" s="215">
        <v>153028724.19615686</v>
      </c>
      <c r="Q98" s="583"/>
      <c r="R98" s="462"/>
      <c r="S98" s="463"/>
      <c r="T98" s="463"/>
      <c r="U98" s="463"/>
      <c r="V98" s="463"/>
      <c r="W98" s="463"/>
      <c r="X98" s="463"/>
      <c r="Y98" s="463"/>
      <c r="Z98" s="463"/>
      <c r="AA98" s="463"/>
      <c r="AB98" s="463"/>
      <c r="AC98" s="463"/>
      <c r="AD98" s="463"/>
      <c r="AE98" s="463"/>
    </row>
    <row r="99" spans="1:31" s="151" customFormat="1" ht="37" customHeight="1" x14ac:dyDescent="0.15">
      <c r="A99" s="565" t="s">
        <v>730</v>
      </c>
      <c r="B99" s="236" t="s">
        <v>1025</v>
      </c>
      <c r="C99" s="107" t="s">
        <v>888</v>
      </c>
      <c r="D99" s="107"/>
      <c r="E99" s="106" t="s">
        <v>480</v>
      </c>
      <c r="F99" s="98"/>
      <c r="G99" s="98"/>
      <c r="H99" s="98"/>
      <c r="I99" s="107"/>
      <c r="J99" s="229" t="s">
        <v>946</v>
      </c>
      <c r="K99" s="98" t="s">
        <v>952</v>
      </c>
      <c r="L99" s="106"/>
      <c r="M99" s="106"/>
      <c r="N99" s="106"/>
      <c r="O99" s="106" t="s">
        <v>25</v>
      </c>
      <c r="P99" s="215">
        <v>191551429.26380616</v>
      </c>
      <c r="Q99" s="583"/>
      <c r="R99" s="459"/>
      <c r="S99" s="460"/>
      <c r="T99" s="460"/>
      <c r="U99" s="460"/>
      <c r="V99" s="460"/>
      <c r="W99" s="460"/>
      <c r="X99" s="460"/>
      <c r="Y99" s="460"/>
      <c r="Z99" s="460"/>
      <c r="AA99" s="460"/>
      <c r="AB99" s="460"/>
      <c r="AC99" s="460"/>
      <c r="AD99" s="460"/>
      <c r="AE99" s="460"/>
    </row>
    <row r="100" spans="1:31" s="151" customFormat="1" ht="37" customHeight="1" x14ac:dyDescent="0.15">
      <c r="A100" s="565" t="s">
        <v>730</v>
      </c>
      <c r="B100" s="236" t="s">
        <v>1026</v>
      </c>
      <c r="C100" s="107" t="s">
        <v>888</v>
      </c>
      <c r="D100" s="107"/>
      <c r="E100" s="106" t="s">
        <v>480</v>
      </c>
      <c r="F100" s="98"/>
      <c r="G100" s="98"/>
      <c r="H100" s="98"/>
      <c r="I100" s="107"/>
      <c r="J100" s="229" t="s">
        <v>946</v>
      </c>
      <c r="K100" s="98" t="s">
        <v>953</v>
      </c>
      <c r="L100" s="106"/>
      <c r="M100" s="106"/>
      <c r="N100" s="106"/>
      <c r="O100" s="106" t="s">
        <v>25</v>
      </c>
      <c r="P100" s="215">
        <v>191334716.68653825</v>
      </c>
      <c r="Q100" s="583"/>
      <c r="R100" s="459"/>
      <c r="S100" s="460"/>
      <c r="T100" s="460"/>
      <c r="U100" s="460"/>
      <c r="V100" s="460"/>
      <c r="W100" s="460"/>
      <c r="X100" s="460"/>
      <c r="Y100" s="460"/>
      <c r="Z100" s="460"/>
      <c r="AA100" s="460"/>
      <c r="AB100" s="460"/>
      <c r="AC100" s="460"/>
      <c r="AD100" s="460"/>
      <c r="AE100" s="460"/>
    </row>
    <row r="101" spans="1:31" s="151" customFormat="1" ht="37" customHeight="1" x14ac:dyDescent="0.15">
      <c r="A101" s="565" t="s">
        <v>730</v>
      </c>
      <c r="B101" s="236" t="s">
        <v>1027</v>
      </c>
      <c r="C101" s="107" t="s">
        <v>888</v>
      </c>
      <c r="D101" s="107"/>
      <c r="E101" s="106" t="s">
        <v>480</v>
      </c>
      <c r="F101" s="98"/>
      <c r="G101" s="98"/>
      <c r="H101" s="98"/>
      <c r="I101" s="107"/>
      <c r="J101" s="229" t="s">
        <v>946</v>
      </c>
      <c r="K101" s="98" t="s">
        <v>954</v>
      </c>
      <c r="L101" s="106"/>
      <c r="M101" s="106"/>
      <c r="N101" s="106"/>
      <c r="O101" s="106" t="s">
        <v>25</v>
      </c>
      <c r="P101" s="215">
        <v>190973869.80080441</v>
      </c>
      <c r="Q101" s="583"/>
      <c r="R101" s="459"/>
      <c r="S101" s="460"/>
      <c r="T101" s="460"/>
      <c r="U101" s="460"/>
      <c r="V101" s="460"/>
      <c r="W101" s="460"/>
      <c r="X101" s="460"/>
      <c r="Y101" s="460"/>
      <c r="Z101" s="460"/>
      <c r="AA101" s="460"/>
      <c r="AB101" s="460"/>
      <c r="AC101" s="460"/>
      <c r="AD101" s="460"/>
      <c r="AE101" s="460"/>
    </row>
    <row r="102" spans="1:31" s="151" customFormat="1" ht="37" customHeight="1" x14ac:dyDescent="0.15">
      <c r="A102" s="565" t="s">
        <v>730</v>
      </c>
      <c r="B102" s="236" t="s">
        <v>1028</v>
      </c>
      <c r="C102" s="107" t="s">
        <v>888</v>
      </c>
      <c r="D102" s="107"/>
      <c r="E102" s="106" t="s">
        <v>480</v>
      </c>
      <c r="F102" s="98"/>
      <c r="G102" s="98"/>
      <c r="H102" s="98"/>
      <c r="I102" s="107"/>
      <c r="J102" s="229" t="s">
        <v>946</v>
      </c>
      <c r="K102" s="98" t="s">
        <v>955</v>
      </c>
      <c r="L102" s="106"/>
      <c r="M102" s="106"/>
      <c r="N102" s="106"/>
      <c r="O102" s="106" t="s">
        <v>25</v>
      </c>
      <c r="P102" s="215">
        <v>191140493.15030757</v>
      </c>
      <c r="Q102" s="583"/>
      <c r="R102" s="459"/>
      <c r="S102" s="460"/>
      <c r="T102" s="460"/>
      <c r="U102" s="460"/>
      <c r="V102" s="460"/>
      <c r="W102" s="460"/>
      <c r="X102" s="460"/>
      <c r="Y102" s="460"/>
      <c r="Z102" s="460"/>
      <c r="AA102" s="460"/>
      <c r="AB102" s="460"/>
      <c r="AC102" s="460"/>
      <c r="AD102" s="460"/>
      <c r="AE102" s="460"/>
    </row>
    <row r="103" spans="1:31" s="151" customFormat="1" ht="37" customHeight="1" x14ac:dyDescent="0.15">
      <c r="A103" s="565" t="s">
        <v>730</v>
      </c>
      <c r="B103" s="236" t="s">
        <v>1029</v>
      </c>
      <c r="C103" s="107" t="s">
        <v>888</v>
      </c>
      <c r="D103" s="107"/>
      <c r="E103" s="106" t="s">
        <v>480</v>
      </c>
      <c r="F103" s="98"/>
      <c r="G103" s="98"/>
      <c r="H103" s="98"/>
      <c r="I103" s="107"/>
      <c r="J103" s="229" t="s">
        <v>946</v>
      </c>
      <c r="K103" s="98" t="s">
        <v>956</v>
      </c>
      <c r="L103" s="106"/>
      <c r="M103" s="106"/>
      <c r="N103" s="106"/>
      <c r="O103" s="106" t="s">
        <v>25</v>
      </c>
      <c r="P103" s="215">
        <v>191051559.21529669</v>
      </c>
      <c r="Q103" s="583"/>
      <c r="R103" s="459"/>
      <c r="S103" s="460"/>
      <c r="T103" s="460"/>
      <c r="U103" s="460"/>
      <c r="V103" s="460"/>
      <c r="W103" s="460"/>
      <c r="X103" s="460"/>
      <c r="Y103" s="460"/>
      <c r="Z103" s="460"/>
      <c r="AA103" s="460"/>
      <c r="AB103" s="460"/>
      <c r="AC103" s="460"/>
      <c r="AD103" s="460"/>
      <c r="AE103" s="460"/>
    </row>
    <row r="104" spans="1:31" s="151" customFormat="1" ht="37" customHeight="1" x14ac:dyDescent="0.15">
      <c r="A104" s="565" t="s">
        <v>730</v>
      </c>
      <c r="B104" s="236" t="s">
        <v>1030</v>
      </c>
      <c r="C104" s="107" t="s">
        <v>888</v>
      </c>
      <c r="D104" s="107"/>
      <c r="E104" s="106" t="s">
        <v>480</v>
      </c>
      <c r="F104" s="98"/>
      <c r="G104" s="98"/>
      <c r="H104" s="98"/>
      <c r="I104" s="107"/>
      <c r="J104" s="229" t="s">
        <v>946</v>
      </c>
      <c r="K104" s="98" t="s">
        <v>957</v>
      </c>
      <c r="L104" s="106"/>
      <c r="M104" s="106"/>
      <c r="N104" s="106"/>
      <c r="O104" s="106" t="s">
        <v>25</v>
      </c>
      <c r="P104" s="215">
        <v>191064848.19409141</v>
      </c>
      <c r="Q104" s="583"/>
      <c r="R104" s="459"/>
      <c r="S104" s="460"/>
      <c r="T104" s="460"/>
      <c r="U104" s="460"/>
      <c r="V104" s="460"/>
      <c r="W104" s="460"/>
      <c r="X104" s="460"/>
      <c r="Y104" s="460"/>
      <c r="Z104" s="460"/>
      <c r="AA104" s="460"/>
      <c r="AB104" s="460"/>
      <c r="AC104" s="460"/>
      <c r="AD104" s="460"/>
      <c r="AE104" s="460"/>
    </row>
    <row r="105" spans="1:31" s="151" customFormat="1" ht="37" customHeight="1" x14ac:dyDescent="0.15">
      <c r="A105" s="565" t="s">
        <v>730</v>
      </c>
      <c r="B105" s="236" t="s">
        <v>1031</v>
      </c>
      <c r="C105" s="107" t="s">
        <v>888</v>
      </c>
      <c r="D105" s="107"/>
      <c r="E105" s="106" t="s">
        <v>480</v>
      </c>
      <c r="F105" s="98"/>
      <c r="G105" s="98"/>
      <c r="H105" s="98"/>
      <c r="I105" s="107"/>
      <c r="J105" s="229" t="s">
        <v>946</v>
      </c>
      <c r="K105" s="98" t="s">
        <v>958</v>
      </c>
      <c r="L105" s="106"/>
      <c r="M105" s="106"/>
      <c r="N105" s="106"/>
      <c r="O105" s="106" t="s">
        <v>25</v>
      </c>
      <c r="P105" s="215">
        <v>191319383.2494674</v>
      </c>
      <c r="Q105" s="583"/>
      <c r="R105" s="459"/>
      <c r="S105" s="460"/>
      <c r="T105" s="460"/>
      <c r="U105" s="460"/>
      <c r="V105" s="460"/>
      <c r="W105" s="460"/>
      <c r="X105" s="460"/>
      <c r="Y105" s="460"/>
      <c r="Z105" s="460"/>
      <c r="AA105" s="460"/>
      <c r="AB105" s="460"/>
      <c r="AC105" s="460"/>
      <c r="AD105" s="460"/>
      <c r="AE105" s="460"/>
    </row>
    <row r="106" spans="1:31" s="151" customFormat="1" ht="37" customHeight="1" x14ac:dyDescent="0.15">
      <c r="A106" s="565" t="s">
        <v>730</v>
      </c>
      <c r="B106" s="236" t="s">
        <v>1032</v>
      </c>
      <c r="C106" s="107" t="s">
        <v>888</v>
      </c>
      <c r="D106" s="107"/>
      <c r="E106" s="106" t="s">
        <v>480</v>
      </c>
      <c r="F106" s="98"/>
      <c r="G106" s="98"/>
      <c r="H106" s="98"/>
      <c r="I106" s="107"/>
      <c r="J106" s="229" t="s">
        <v>946</v>
      </c>
      <c r="K106" s="98" t="s">
        <v>959</v>
      </c>
      <c r="L106" s="106"/>
      <c r="M106" s="106"/>
      <c r="N106" s="106"/>
      <c r="O106" s="106" t="s">
        <v>25</v>
      </c>
      <c r="P106" s="215">
        <v>191291463.10501969</v>
      </c>
      <c r="Q106" s="583"/>
      <c r="R106" s="459"/>
      <c r="S106" s="460"/>
      <c r="T106" s="460"/>
      <c r="U106" s="460"/>
      <c r="V106" s="460"/>
      <c r="W106" s="460"/>
      <c r="X106" s="460"/>
      <c r="Y106" s="460"/>
      <c r="Z106" s="460"/>
      <c r="AA106" s="460"/>
      <c r="AB106" s="460"/>
      <c r="AC106" s="460"/>
      <c r="AD106" s="460"/>
      <c r="AE106" s="460"/>
    </row>
    <row r="107" spans="1:31" s="151" customFormat="1" ht="37" customHeight="1" x14ac:dyDescent="0.15">
      <c r="A107" s="565" t="s">
        <v>730</v>
      </c>
      <c r="B107" s="236" t="s">
        <v>1033</v>
      </c>
      <c r="C107" s="107" t="s">
        <v>888</v>
      </c>
      <c r="D107" s="107"/>
      <c r="E107" s="106" t="s">
        <v>480</v>
      </c>
      <c r="F107" s="98"/>
      <c r="G107" s="98"/>
      <c r="H107" s="98"/>
      <c r="I107" s="107"/>
      <c r="J107" s="229" t="s">
        <v>946</v>
      </c>
      <c r="K107" s="98" t="s">
        <v>960</v>
      </c>
      <c r="L107" s="106"/>
      <c r="M107" s="106"/>
      <c r="N107" s="106"/>
      <c r="O107" s="106" t="s">
        <v>25</v>
      </c>
      <c r="P107" s="215">
        <v>1499112545</v>
      </c>
      <c r="Q107" s="583"/>
      <c r="R107" s="459"/>
      <c r="S107" s="460"/>
      <c r="T107" s="460"/>
      <c r="U107" s="460"/>
      <c r="V107" s="460"/>
      <c r="W107" s="460"/>
      <c r="X107" s="460"/>
      <c r="Y107" s="460"/>
      <c r="Z107" s="460"/>
      <c r="AA107" s="460"/>
      <c r="AB107" s="460"/>
      <c r="AC107" s="460"/>
      <c r="AD107" s="460"/>
      <c r="AE107" s="460"/>
    </row>
    <row r="108" spans="1:31" s="151" customFormat="1" ht="31" customHeight="1" x14ac:dyDescent="0.15">
      <c r="A108" s="587"/>
      <c r="B108" s="107"/>
      <c r="C108" s="107"/>
      <c r="D108" s="107"/>
      <c r="E108" s="106"/>
      <c r="F108" s="98"/>
      <c r="G108" s="98"/>
      <c r="H108" s="98"/>
      <c r="I108" s="107"/>
      <c r="J108" s="106"/>
      <c r="K108" s="106"/>
      <c r="L108" s="106"/>
      <c r="M108" s="106"/>
      <c r="N108" s="106"/>
      <c r="O108" s="106"/>
      <c r="P108" s="215"/>
      <c r="Q108" s="583"/>
      <c r="U108" s="216"/>
      <c r="V108" s="216"/>
    </row>
    <row r="109" spans="1:31" s="151" customFormat="1" ht="33" customHeight="1" x14ac:dyDescent="0.15">
      <c r="A109" s="588" t="s">
        <v>316</v>
      </c>
      <c r="B109" s="105" t="s">
        <v>843</v>
      </c>
      <c r="C109" s="316" t="s">
        <v>11</v>
      </c>
      <c r="D109" s="107"/>
      <c r="E109" s="106"/>
      <c r="F109" s="106"/>
      <c r="G109" s="106"/>
      <c r="H109" s="107"/>
      <c r="I109" s="107"/>
      <c r="J109" s="106"/>
      <c r="K109" s="106"/>
      <c r="L109" s="106"/>
      <c r="M109" s="106"/>
      <c r="N109" s="106"/>
      <c r="O109" s="106"/>
      <c r="P109" s="215"/>
      <c r="Q109" s="583"/>
      <c r="U109" s="216"/>
      <c r="V109" s="216"/>
    </row>
    <row r="110" spans="1:31" s="151" customFormat="1" ht="33" customHeight="1" thickBot="1" x14ac:dyDescent="0.2">
      <c r="A110" s="589"/>
      <c r="B110" s="172"/>
      <c r="C110" s="172"/>
      <c r="D110" s="172"/>
      <c r="E110" s="171"/>
      <c r="F110" s="171"/>
      <c r="G110" s="171"/>
      <c r="H110" s="172"/>
      <c r="I110" s="172"/>
      <c r="J110" s="171"/>
      <c r="K110" s="171"/>
      <c r="L110" s="171"/>
      <c r="M110" s="171"/>
      <c r="N110" s="171"/>
      <c r="O110" s="171"/>
      <c r="P110" s="234"/>
      <c r="Q110" s="590"/>
      <c r="U110" s="216"/>
      <c r="V110" s="216"/>
    </row>
    <row r="111" spans="1:31" s="89" customFormat="1" ht="14" x14ac:dyDescent="0.15">
      <c r="A111" s="377"/>
      <c r="B111" s="377"/>
      <c r="C111" s="377"/>
      <c r="D111" s="377"/>
      <c r="E111" s="376"/>
      <c r="F111" s="376"/>
      <c r="G111" s="376"/>
      <c r="H111" s="377"/>
      <c r="I111" s="377"/>
      <c r="J111" s="376"/>
      <c r="K111" s="376"/>
      <c r="L111" s="376"/>
      <c r="M111" s="376"/>
      <c r="N111" s="376"/>
      <c r="O111" s="376"/>
      <c r="P111" s="376"/>
      <c r="Q111" s="377"/>
      <c r="U111" s="88"/>
      <c r="V111" s="88"/>
    </row>
    <row r="112" spans="1:31" s="485" customFormat="1" ht="14" x14ac:dyDescent="0.15">
      <c r="A112" s="481"/>
      <c r="B112" s="482"/>
      <c r="C112" s="482"/>
      <c r="D112" s="482"/>
      <c r="E112" s="482"/>
      <c r="F112" s="482"/>
      <c r="G112" s="483"/>
      <c r="H112" s="484"/>
      <c r="I112" s="484"/>
      <c r="J112" s="483"/>
      <c r="K112" s="483"/>
      <c r="L112" s="483"/>
      <c r="M112" s="483"/>
      <c r="N112" s="483"/>
      <c r="O112" s="483"/>
      <c r="P112" s="483"/>
      <c r="Q112" s="484"/>
      <c r="U112" s="486"/>
      <c r="V112" s="486"/>
    </row>
    <row r="113" spans="1:22" s="485" customFormat="1" ht="14" x14ac:dyDescent="0.15">
      <c r="A113" s="481"/>
      <c r="B113" s="642" t="s">
        <v>855</v>
      </c>
      <c r="C113" s="642"/>
      <c r="D113" s="642"/>
      <c r="E113" s="642"/>
      <c r="F113" s="369"/>
      <c r="G113" s="369"/>
      <c r="H113" s="361"/>
      <c r="I113" s="369"/>
      <c r="J113" s="642" t="s">
        <v>1081</v>
      </c>
      <c r="K113" s="642"/>
      <c r="L113" s="642"/>
      <c r="M113" s="642"/>
      <c r="N113" s="642"/>
      <c r="O113" s="642"/>
      <c r="P113" s="642"/>
      <c r="Q113" s="642"/>
      <c r="U113" s="486"/>
      <c r="V113" s="486"/>
    </row>
    <row r="114" spans="1:22" s="485" customFormat="1" ht="14" x14ac:dyDescent="0.15">
      <c r="A114" s="481"/>
      <c r="B114" s="642" t="s">
        <v>862</v>
      </c>
      <c r="C114" s="642"/>
      <c r="D114" s="642"/>
      <c r="E114" s="642"/>
      <c r="F114" s="369"/>
      <c r="G114" s="369"/>
      <c r="H114" s="361"/>
      <c r="I114" s="359"/>
      <c r="J114" s="359"/>
      <c r="K114" s="359"/>
      <c r="L114" s="359"/>
      <c r="M114" s="359"/>
      <c r="N114" s="362"/>
      <c r="O114" s="488"/>
      <c r="P114" s="488"/>
      <c r="Q114" s="483"/>
      <c r="U114" s="486"/>
      <c r="V114" s="486"/>
    </row>
    <row r="115" spans="1:22" s="485" customFormat="1" ht="14" x14ac:dyDescent="0.15">
      <c r="A115" s="481"/>
      <c r="B115" s="642" t="s">
        <v>330</v>
      </c>
      <c r="C115" s="642"/>
      <c r="D115" s="642"/>
      <c r="E115" s="642"/>
      <c r="F115" s="369"/>
      <c r="G115" s="369"/>
      <c r="H115" s="361"/>
      <c r="I115" s="369"/>
      <c r="J115" s="642" t="s">
        <v>36</v>
      </c>
      <c r="K115" s="642"/>
      <c r="L115" s="642"/>
      <c r="M115" s="642"/>
      <c r="N115" s="642"/>
      <c r="O115" s="642"/>
      <c r="P115" s="642"/>
      <c r="Q115" s="642"/>
      <c r="U115" s="486"/>
      <c r="V115" s="486"/>
    </row>
    <row r="116" spans="1:22" s="485" customFormat="1" ht="14" x14ac:dyDescent="0.15">
      <c r="A116" s="481"/>
      <c r="B116" s="360"/>
      <c r="C116" s="549"/>
      <c r="D116" s="549"/>
      <c r="E116" s="549"/>
      <c r="F116" s="360"/>
      <c r="G116" s="360"/>
      <c r="H116" s="361"/>
      <c r="I116" s="549"/>
      <c r="J116" s="549"/>
      <c r="K116" s="549"/>
      <c r="L116" s="549"/>
      <c r="M116" s="549"/>
      <c r="N116" s="364"/>
      <c r="O116" s="488"/>
      <c r="P116" s="488"/>
      <c r="Q116" s="483"/>
      <c r="U116" s="486"/>
      <c r="V116" s="486"/>
    </row>
    <row r="117" spans="1:22" s="485" customFormat="1" ht="14" x14ac:dyDescent="0.15">
      <c r="A117" s="481"/>
      <c r="B117" s="360"/>
      <c r="C117" s="549"/>
      <c r="D117" s="549"/>
      <c r="E117" s="549"/>
      <c r="F117" s="360"/>
      <c r="G117" s="360"/>
      <c r="H117" s="361"/>
      <c r="I117" s="549"/>
      <c r="J117" s="549"/>
      <c r="K117" s="549"/>
      <c r="L117" s="549"/>
      <c r="M117" s="549"/>
      <c r="N117" s="364"/>
      <c r="O117" s="488"/>
      <c r="P117" s="488"/>
      <c r="Q117" s="483"/>
      <c r="U117" s="486"/>
      <c r="V117" s="486"/>
    </row>
    <row r="118" spans="1:22" s="485" customFormat="1" ht="14" x14ac:dyDescent="0.15">
      <c r="A118" s="481"/>
      <c r="B118" s="360"/>
      <c r="C118" s="549"/>
      <c r="D118" s="549"/>
      <c r="E118" s="549"/>
      <c r="F118" s="360"/>
      <c r="G118" s="360"/>
      <c r="H118" s="361"/>
      <c r="I118" s="549"/>
      <c r="J118" s="549"/>
      <c r="K118" s="549"/>
      <c r="L118" s="549"/>
      <c r="M118" s="549"/>
      <c r="N118" s="364"/>
      <c r="O118" s="488"/>
      <c r="P118" s="488"/>
      <c r="Q118" s="483"/>
      <c r="U118" s="486"/>
      <c r="V118" s="486"/>
    </row>
    <row r="119" spans="1:22" s="485" customFormat="1" ht="14" x14ac:dyDescent="0.15">
      <c r="A119" s="481"/>
      <c r="B119" s="366"/>
      <c r="C119" s="360"/>
      <c r="D119" s="360"/>
      <c r="E119" s="360"/>
      <c r="F119" s="360"/>
      <c r="G119" s="360"/>
      <c r="H119" s="361"/>
      <c r="I119" s="360"/>
      <c r="J119" s="360"/>
      <c r="K119" s="360"/>
      <c r="L119" s="360"/>
      <c r="M119" s="360"/>
      <c r="N119" s="367"/>
      <c r="O119" s="488"/>
      <c r="P119" s="488"/>
      <c r="Q119" s="483"/>
      <c r="U119" s="486"/>
      <c r="V119" s="486"/>
    </row>
    <row r="120" spans="1:22" s="485" customFormat="1" ht="14" x14ac:dyDescent="0.15">
      <c r="A120" s="481"/>
      <c r="B120" s="360"/>
      <c r="C120" s="360"/>
      <c r="D120" s="360"/>
      <c r="E120" s="360"/>
      <c r="F120" s="360"/>
      <c r="G120" s="360"/>
      <c r="H120" s="359"/>
      <c r="I120" s="366"/>
      <c r="J120" s="366"/>
      <c r="K120" s="366"/>
      <c r="L120" s="366"/>
      <c r="M120" s="366"/>
      <c r="N120" s="363"/>
      <c r="O120" s="490"/>
      <c r="P120" s="484"/>
      <c r="Q120" s="484"/>
      <c r="U120" s="486"/>
      <c r="V120" s="486"/>
    </row>
    <row r="121" spans="1:22" s="485" customFormat="1" ht="14" x14ac:dyDescent="0.15">
      <c r="A121" s="481"/>
      <c r="B121" s="655" t="s">
        <v>922</v>
      </c>
      <c r="C121" s="655"/>
      <c r="D121" s="655"/>
      <c r="E121" s="655"/>
      <c r="F121" s="370"/>
      <c r="G121" s="370"/>
      <c r="H121" s="359"/>
      <c r="I121" s="370"/>
      <c r="J121" s="655" t="s">
        <v>331</v>
      </c>
      <c r="K121" s="655"/>
      <c r="L121" s="655"/>
      <c r="M121" s="655"/>
      <c r="N121" s="655"/>
      <c r="O121" s="655"/>
      <c r="P121" s="655"/>
      <c r="Q121" s="655"/>
      <c r="U121" s="486"/>
      <c r="V121" s="486"/>
    </row>
    <row r="122" spans="1:22" s="485" customFormat="1" ht="14" x14ac:dyDescent="0.15">
      <c r="A122" s="481"/>
      <c r="B122" s="642" t="s">
        <v>923</v>
      </c>
      <c r="C122" s="642"/>
      <c r="D122" s="642"/>
      <c r="E122" s="642"/>
      <c r="F122" s="369"/>
      <c r="G122" s="369"/>
      <c r="H122" s="359"/>
      <c r="I122" s="369"/>
      <c r="J122" s="642" t="s">
        <v>332</v>
      </c>
      <c r="K122" s="642"/>
      <c r="L122" s="642"/>
      <c r="M122" s="642"/>
      <c r="N122" s="642"/>
      <c r="O122" s="642"/>
      <c r="P122" s="642"/>
      <c r="Q122" s="642"/>
      <c r="U122" s="486"/>
      <c r="V122" s="486"/>
    </row>
    <row r="123" spans="1:22" s="485" customFormat="1" ht="14" x14ac:dyDescent="0.15">
      <c r="A123" s="481"/>
      <c r="B123" s="493"/>
      <c r="C123" s="491"/>
      <c r="D123" s="491"/>
      <c r="E123" s="491"/>
      <c r="F123" s="491"/>
      <c r="G123" s="491"/>
      <c r="H123" s="487"/>
      <c r="I123" s="491"/>
      <c r="J123" s="491"/>
      <c r="K123" s="491"/>
      <c r="L123" s="491"/>
      <c r="M123" s="491"/>
      <c r="N123" s="494"/>
      <c r="O123" s="492"/>
      <c r="P123" s="483"/>
      <c r="Q123" s="484"/>
      <c r="U123" s="486"/>
      <c r="V123" s="486"/>
    </row>
    <row r="124" spans="1:22" s="485" customFormat="1" ht="14" x14ac:dyDescent="0.15">
      <c r="A124" s="481"/>
      <c r="B124" s="491"/>
      <c r="C124" s="491"/>
      <c r="D124" s="491"/>
      <c r="E124" s="491"/>
      <c r="F124" s="491"/>
      <c r="G124" s="491"/>
      <c r="H124" s="489"/>
      <c r="I124" s="493"/>
      <c r="J124" s="493"/>
      <c r="K124" s="493"/>
      <c r="L124" s="493"/>
      <c r="M124" s="493"/>
      <c r="N124" s="495"/>
      <c r="O124" s="490"/>
      <c r="P124" s="483"/>
      <c r="Q124" s="484"/>
      <c r="U124" s="486"/>
      <c r="V124" s="486"/>
    </row>
    <row r="125" spans="1:22" s="485" customFormat="1" ht="14" x14ac:dyDescent="0.15">
      <c r="B125" s="496" t="s">
        <v>922</v>
      </c>
      <c r="C125" s="496"/>
      <c r="D125" s="496"/>
      <c r="E125" s="496"/>
      <c r="F125" s="496"/>
      <c r="G125" s="496"/>
      <c r="H125" s="489"/>
      <c r="I125" s="496"/>
      <c r="J125" s="496"/>
      <c r="K125" s="496"/>
      <c r="L125" s="496"/>
      <c r="M125" s="496" t="s">
        <v>837</v>
      </c>
      <c r="N125" s="496"/>
      <c r="O125" s="496"/>
      <c r="P125" s="496"/>
      <c r="U125" s="486"/>
      <c r="V125" s="486"/>
    </row>
    <row r="126" spans="1:22" s="485" customFormat="1" ht="14" x14ac:dyDescent="0.15">
      <c r="B126" s="488" t="s">
        <v>923</v>
      </c>
      <c r="C126" s="488"/>
      <c r="D126" s="488"/>
      <c r="E126" s="488"/>
      <c r="F126" s="488"/>
      <c r="G126" s="488"/>
      <c r="H126" s="489"/>
      <c r="I126" s="488"/>
      <c r="J126" s="488"/>
      <c r="K126" s="488"/>
      <c r="L126" s="488"/>
      <c r="M126" s="488" t="s">
        <v>838</v>
      </c>
      <c r="N126" s="488"/>
      <c r="O126" s="488"/>
      <c r="P126" s="488"/>
      <c r="U126" s="486"/>
      <c r="V126" s="486"/>
    </row>
    <row r="127" spans="1:22" s="89" customFormat="1" ht="14" x14ac:dyDescent="0.15">
      <c r="J127" s="148"/>
      <c r="U127" s="88"/>
      <c r="V127" s="88"/>
    </row>
    <row r="128" spans="1:22" s="86" customFormat="1" ht="14" x14ac:dyDescent="0.15">
      <c r="J128" s="149"/>
      <c r="U128" s="108"/>
      <c r="V128" s="108"/>
    </row>
    <row r="129" spans="10:22" s="86" customFormat="1" ht="14" x14ac:dyDescent="0.15">
      <c r="J129" s="149"/>
      <c r="U129" s="108"/>
      <c r="V129" s="108"/>
    </row>
  </sheetData>
  <autoFilter ref="A9:Q110" xr:uid="{00000000-0009-0000-0000-000007000000}"/>
  <mergeCells count="49">
    <mergeCell ref="L6:L8"/>
    <mergeCell ref="M6:M8"/>
    <mergeCell ref="N6:N8"/>
    <mergeCell ref="K7:K8"/>
    <mergeCell ref="A1:Q1"/>
    <mergeCell ref="A2:Q2"/>
    <mergeCell ref="N4:Q4"/>
    <mergeCell ref="B5:G5"/>
    <mergeCell ref="N5:Q5"/>
    <mergeCell ref="A6:A8"/>
    <mergeCell ref="B6:B8"/>
    <mergeCell ref="C6:D6"/>
    <mergeCell ref="E6:E8"/>
    <mergeCell ref="F6:G6"/>
    <mergeCell ref="C7:C8"/>
    <mergeCell ref="D7:D8"/>
    <mergeCell ref="Z6:Z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F7:F8"/>
    <mergeCell ref="G7:G8"/>
    <mergeCell ref="J7:J8"/>
    <mergeCell ref="H6:H8"/>
    <mergeCell ref="I6:I8"/>
    <mergeCell ref="J6:K6"/>
    <mergeCell ref="AA6:AA8"/>
    <mergeCell ref="AB6:AB8"/>
    <mergeCell ref="AC6:AC8"/>
    <mergeCell ref="AD6:AD8"/>
    <mergeCell ref="AE6:AE8"/>
    <mergeCell ref="J113:Q113"/>
    <mergeCell ref="J115:Q115"/>
    <mergeCell ref="J121:Q121"/>
    <mergeCell ref="J122:Q122"/>
    <mergeCell ref="R89:AE93"/>
    <mergeCell ref="B113:E113"/>
    <mergeCell ref="B114:E114"/>
    <mergeCell ref="B115:E115"/>
    <mergeCell ref="B121:E121"/>
    <mergeCell ref="B122:E122"/>
  </mergeCells>
  <phoneticPr fontId="25" type="noConversion"/>
  <printOptions horizontalCentered="1"/>
  <pageMargins left="8.3149606299212614E-2" right="0.47685039370078741" top="0.90999999999999992" bottom="0.75000000000000011" header="0.31" footer="0.31"/>
  <pageSetup paperSize="5" scale="55" firstPageNumber="12" orientation="landscape" useFirstPageNumber="1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31"/>
  <sheetViews>
    <sheetView view="pageBreakPreview" topLeftCell="D1" zoomScale="90" zoomScaleNormal="90" zoomScaleSheetLayoutView="90" workbookViewId="0">
      <selection activeCell="P13" sqref="P13"/>
    </sheetView>
  </sheetViews>
  <sheetFormatPr baseColWidth="10" defaultColWidth="8.83203125" defaultRowHeight="15" x14ac:dyDescent="0.2"/>
  <cols>
    <col min="1" max="1" width="7.33203125" style="318" customWidth="1"/>
    <col min="2" max="2" width="40.5" style="318" customWidth="1"/>
    <col min="3" max="3" width="19.83203125" style="318" customWidth="1"/>
    <col min="4" max="4" width="10.5" style="318" customWidth="1"/>
    <col min="5" max="5" width="14" style="318" customWidth="1"/>
    <col min="6" max="6" width="14.83203125" style="318" bestFit="1" customWidth="1"/>
    <col min="7" max="8" width="8.83203125" style="318"/>
    <col min="9" max="9" width="17.6640625" style="318" customWidth="1"/>
    <col min="10" max="10" width="19.1640625" style="77" customWidth="1"/>
    <col min="11" max="11" width="24.1640625" style="318" customWidth="1"/>
    <col min="12" max="12" width="8.83203125" style="318"/>
    <col min="13" max="13" width="17.5" style="318" customWidth="1"/>
    <col min="14" max="14" width="19.83203125" style="318" customWidth="1"/>
    <col min="15" max="15" width="17.1640625" style="318" customWidth="1"/>
    <col min="16" max="16" width="19.83203125" style="318" customWidth="1"/>
    <col min="17" max="17" width="17.5" style="318" customWidth="1"/>
    <col min="18" max="20" width="24" style="318" hidden="1" customWidth="1"/>
    <col min="21" max="22" width="24" style="319" hidden="1" customWidth="1"/>
    <col min="23" max="31" width="24" style="318" hidden="1" customWidth="1"/>
    <col min="32" max="58" width="0" style="318" hidden="1" customWidth="1"/>
    <col min="59" max="16384" width="8.83203125" style="318"/>
  </cols>
  <sheetData>
    <row r="1" spans="1:31" s="89" customFormat="1" ht="25" x14ac:dyDescent="0.15">
      <c r="A1" s="714" t="s">
        <v>333</v>
      </c>
      <c r="B1" s="714"/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  <c r="P1" s="714"/>
      <c r="Q1" s="714"/>
      <c r="U1" s="88"/>
      <c r="V1" s="88"/>
    </row>
    <row r="2" spans="1:31" s="89" customFormat="1" ht="25" x14ac:dyDescent="0.15">
      <c r="A2" s="714" t="s">
        <v>842</v>
      </c>
      <c r="B2" s="714"/>
      <c r="C2" s="714"/>
      <c r="D2" s="714"/>
      <c r="E2" s="714"/>
      <c r="F2" s="714"/>
      <c r="G2" s="714"/>
      <c r="H2" s="714"/>
      <c r="I2" s="714"/>
      <c r="J2" s="714"/>
      <c r="K2" s="714"/>
      <c r="L2" s="714"/>
      <c r="M2" s="714"/>
      <c r="N2" s="714"/>
      <c r="O2" s="714"/>
      <c r="P2" s="714"/>
      <c r="Q2" s="714"/>
      <c r="U2" s="88"/>
      <c r="V2" s="88"/>
    </row>
    <row r="3" spans="1:31" s="89" customFormat="1" ht="14" x14ac:dyDescent="0.15">
      <c r="A3" s="314"/>
      <c r="B3" s="314"/>
      <c r="C3" s="314"/>
      <c r="D3" s="314"/>
      <c r="E3" s="312"/>
      <c r="F3" s="312"/>
      <c r="G3" s="312"/>
      <c r="H3" s="314"/>
      <c r="I3" s="314"/>
      <c r="J3" s="312"/>
      <c r="K3" s="312"/>
      <c r="L3" s="312"/>
      <c r="M3" s="312"/>
      <c r="N3" s="312"/>
      <c r="O3" s="312"/>
      <c r="P3" s="312"/>
      <c r="Q3" s="314"/>
      <c r="U3" s="88"/>
      <c r="V3" s="88"/>
    </row>
    <row r="4" spans="1:31" s="89" customFormat="1" ht="14" x14ac:dyDescent="0.15">
      <c r="A4" s="314"/>
      <c r="B4" s="314"/>
      <c r="C4" s="314"/>
      <c r="D4" s="314"/>
      <c r="E4" s="312"/>
      <c r="F4" s="312"/>
      <c r="G4" s="312"/>
      <c r="H4" s="314"/>
      <c r="I4" s="314"/>
      <c r="J4" s="312"/>
      <c r="K4" s="312"/>
      <c r="L4" s="312"/>
      <c r="M4" s="312"/>
      <c r="N4" s="715" t="s">
        <v>294</v>
      </c>
      <c r="O4" s="715"/>
      <c r="P4" s="715"/>
      <c r="Q4" s="715"/>
      <c r="U4" s="88"/>
      <c r="V4" s="88"/>
    </row>
    <row r="5" spans="1:31" s="89" customFormat="1" thickBot="1" x14ac:dyDescent="0.2">
      <c r="A5" s="314"/>
      <c r="B5" s="715" t="s">
        <v>379</v>
      </c>
      <c r="C5" s="715"/>
      <c r="D5" s="715"/>
      <c r="E5" s="715"/>
      <c r="F5" s="715"/>
      <c r="G5" s="715"/>
      <c r="H5" s="314"/>
      <c r="I5" s="314"/>
      <c r="J5" s="312"/>
      <c r="K5" s="312"/>
      <c r="L5" s="312"/>
      <c r="M5" s="312"/>
      <c r="N5" s="715" t="s">
        <v>294</v>
      </c>
      <c r="O5" s="715"/>
      <c r="P5" s="715"/>
      <c r="Q5" s="715"/>
      <c r="U5" s="88"/>
      <c r="V5" s="88"/>
    </row>
    <row r="6" spans="1:31" s="89" customFormat="1" ht="15" customHeight="1" thickTop="1" thickBot="1" x14ac:dyDescent="0.2">
      <c r="A6" s="707" t="s">
        <v>902</v>
      </c>
      <c r="B6" s="699" t="s">
        <v>903</v>
      </c>
      <c r="C6" s="710" t="s">
        <v>742</v>
      </c>
      <c r="D6" s="711"/>
      <c r="E6" s="699" t="s">
        <v>904</v>
      </c>
      <c r="F6" s="712" t="s">
        <v>810</v>
      </c>
      <c r="G6" s="713"/>
      <c r="H6" s="718" t="s">
        <v>813</v>
      </c>
      <c r="I6" s="699" t="s">
        <v>905</v>
      </c>
      <c r="J6" s="699" t="s">
        <v>814</v>
      </c>
      <c r="K6" s="699"/>
      <c r="L6" s="699" t="s">
        <v>745</v>
      </c>
      <c r="M6" s="699" t="s">
        <v>748</v>
      </c>
      <c r="N6" s="699" t="s">
        <v>815</v>
      </c>
      <c r="O6" s="699" t="s">
        <v>906</v>
      </c>
      <c r="P6" s="699" t="s">
        <v>753</v>
      </c>
      <c r="Q6" s="702" t="s">
        <v>754</v>
      </c>
      <c r="R6" s="733" t="s">
        <v>723</v>
      </c>
      <c r="S6" s="722" t="s">
        <v>352</v>
      </c>
      <c r="T6" s="722" t="s">
        <v>714</v>
      </c>
      <c r="U6" s="722" t="s">
        <v>715</v>
      </c>
      <c r="V6" s="736" t="s">
        <v>716</v>
      </c>
      <c r="W6" s="730" t="s">
        <v>732</v>
      </c>
      <c r="X6" s="722" t="s">
        <v>718</v>
      </c>
      <c r="Y6" s="725" t="s">
        <v>719</v>
      </c>
      <c r="Z6" s="725" t="s">
        <v>720</v>
      </c>
      <c r="AA6" s="725" t="s">
        <v>721</v>
      </c>
      <c r="AB6" s="725" t="s">
        <v>724</v>
      </c>
      <c r="AC6" s="719" t="s">
        <v>334</v>
      </c>
      <c r="AD6" s="722" t="s">
        <v>722</v>
      </c>
      <c r="AE6" s="722" t="s">
        <v>731</v>
      </c>
    </row>
    <row r="7" spans="1:31" s="89" customFormat="1" ht="14" customHeight="1" thickTop="1" x14ac:dyDescent="0.15">
      <c r="A7" s="708"/>
      <c r="B7" s="700"/>
      <c r="C7" s="716" t="s">
        <v>743</v>
      </c>
      <c r="D7" s="716" t="s">
        <v>744</v>
      </c>
      <c r="E7" s="700"/>
      <c r="F7" s="700" t="s">
        <v>811</v>
      </c>
      <c r="G7" s="700" t="s">
        <v>812</v>
      </c>
      <c r="H7" s="718"/>
      <c r="I7" s="700"/>
      <c r="J7" s="705" t="s">
        <v>751</v>
      </c>
      <c r="K7" s="705" t="s">
        <v>742</v>
      </c>
      <c r="L7" s="700"/>
      <c r="M7" s="700"/>
      <c r="N7" s="700"/>
      <c r="O7" s="700"/>
      <c r="P7" s="700"/>
      <c r="Q7" s="703"/>
      <c r="R7" s="734"/>
      <c r="S7" s="723"/>
      <c r="T7" s="723"/>
      <c r="U7" s="723"/>
      <c r="V7" s="737"/>
      <c r="W7" s="731"/>
      <c r="X7" s="723"/>
      <c r="Y7" s="726"/>
      <c r="Z7" s="726"/>
      <c r="AA7" s="726"/>
      <c r="AB7" s="726"/>
      <c r="AC7" s="720"/>
      <c r="AD7" s="723"/>
      <c r="AE7" s="723"/>
    </row>
    <row r="8" spans="1:31" s="89" customFormat="1" thickBot="1" x14ac:dyDescent="0.2">
      <c r="A8" s="709"/>
      <c r="B8" s="701"/>
      <c r="C8" s="717"/>
      <c r="D8" s="717"/>
      <c r="E8" s="701"/>
      <c r="F8" s="701"/>
      <c r="G8" s="701"/>
      <c r="H8" s="717"/>
      <c r="I8" s="701"/>
      <c r="J8" s="706"/>
      <c r="K8" s="706"/>
      <c r="L8" s="701"/>
      <c r="M8" s="701"/>
      <c r="N8" s="701"/>
      <c r="O8" s="701"/>
      <c r="P8" s="701"/>
      <c r="Q8" s="704"/>
      <c r="R8" s="735"/>
      <c r="S8" s="724"/>
      <c r="T8" s="724"/>
      <c r="U8" s="724"/>
      <c r="V8" s="738"/>
      <c r="W8" s="732"/>
      <c r="X8" s="724"/>
      <c r="Y8" s="727"/>
      <c r="Z8" s="727"/>
      <c r="AA8" s="727"/>
      <c r="AB8" s="727"/>
      <c r="AC8" s="721"/>
      <c r="AD8" s="724"/>
      <c r="AE8" s="724"/>
    </row>
    <row r="9" spans="1:31" s="89" customFormat="1" ht="16" thickTop="1" thickBot="1" x14ac:dyDescent="0.2">
      <c r="A9" s="335">
        <v>1</v>
      </c>
      <c r="B9" s="336">
        <v>2</v>
      </c>
      <c r="C9" s="336">
        <v>3</v>
      </c>
      <c r="D9" s="337">
        <v>4</v>
      </c>
      <c r="E9" s="337">
        <v>5</v>
      </c>
      <c r="F9" s="336">
        <v>6</v>
      </c>
      <c r="G9" s="336">
        <v>7</v>
      </c>
      <c r="H9" s="337">
        <v>8</v>
      </c>
      <c r="I9" s="337">
        <v>9</v>
      </c>
      <c r="J9" s="336">
        <v>10</v>
      </c>
      <c r="K9" s="336">
        <v>11</v>
      </c>
      <c r="L9" s="336">
        <v>12</v>
      </c>
      <c r="M9" s="336">
        <v>13</v>
      </c>
      <c r="N9" s="336">
        <v>14</v>
      </c>
      <c r="O9" s="337">
        <v>15</v>
      </c>
      <c r="P9" s="336">
        <v>16</v>
      </c>
      <c r="Q9" s="338">
        <v>17</v>
      </c>
      <c r="R9" s="176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9"/>
      <c r="AD9" s="118"/>
      <c r="AE9" s="118"/>
    </row>
    <row r="10" spans="1:31" s="89" customFormat="1" ht="14" x14ac:dyDescent="0.15">
      <c r="A10" s="313"/>
      <c r="B10" s="315"/>
      <c r="C10" s="315"/>
      <c r="D10" s="315"/>
      <c r="E10" s="315"/>
      <c r="F10" s="315"/>
      <c r="G10" s="315"/>
      <c r="H10" s="315"/>
      <c r="I10" s="315"/>
      <c r="J10" s="315"/>
      <c r="K10" s="315"/>
      <c r="L10" s="315"/>
      <c r="M10" s="315"/>
      <c r="N10" s="315"/>
      <c r="O10" s="315"/>
      <c r="P10" s="208"/>
      <c r="Q10" s="317"/>
      <c r="U10" s="88"/>
      <c r="V10" s="88"/>
    </row>
    <row r="11" spans="1:31" s="151" customFormat="1" ht="32" customHeight="1" x14ac:dyDescent="0.15">
      <c r="A11" s="183">
        <v>1</v>
      </c>
      <c r="B11" s="181" t="s">
        <v>8</v>
      </c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215"/>
      <c r="Q11" s="189"/>
      <c r="U11" s="216"/>
      <c r="V11" s="216"/>
    </row>
    <row r="12" spans="1:31" s="151" customFormat="1" ht="32" customHeight="1" x14ac:dyDescent="0.3">
      <c r="A12" s="183" t="s">
        <v>295</v>
      </c>
      <c r="B12" s="181" t="s">
        <v>351</v>
      </c>
      <c r="C12" s="107"/>
      <c r="D12" s="107"/>
      <c r="E12" s="106"/>
      <c r="F12" s="106"/>
      <c r="G12" s="106"/>
      <c r="H12" s="107"/>
      <c r="I12" s="107"/>
      <c r="J12" s="106"/>
      <c r="K12" s="106"/>
      <c r="L12" s="106"/>
      <c r="M12" s="106"/>
      <c r="N12" s="106"/>
      <c r="O12" s="106"/>
      <c r="P12" s="215"/>
      <c r="Q12" s="217"/>
      <c r="U12" s="218"/>
      <c r="V12" s="216"/>
      <c r="W12" s="219" t="e">
        <f>SUM(#REF!)</f>
        <v>#REF!</v>
      </c>
      <c r="X12" s="219"/>
      <c r="Y12" s="219" t="e">
        <f>SUM(#REF!)</f>
        <v>#REF!</v>
      </c>
      <c r="Z12" s="219" t="e">
        <f>SUM(#REF!)</f>
        <v>#REF!</v>
      </c>
      <c r="AA12" s="219" t="e">
        <f>SUM(#REF!)</f>
        <v>#REF!</v>
      </c>
      <c r="AB12" s="219" t="e">
        <f>SUM(#REF!)</f>
        <v>#REF!</v>
      </c>
      <c r="AC12" s="220"/>
      <c r="AD12" s="219" t="e">
        <f>SUM(#REF!)</f>
        <v>#REF!</v>
      </c>
      <c r="AE12" s="219" t="e">
        <f>SUM(#REF!)</f>
        <v>#REF!</v>
      </c>
    </row>
    <row r="13" spans="1:31" s="151" customFormat="1" ht="32" customHeight="1" x14ac:dyDescent="0.15">
      <c r="A13" s="183" t="s">
        <v>296</v>
      </c>
      <c r="B13" s="181" t="s">
        <v>816</v>
      </c>
      <c r="C13" s="316" t="s">
        <v>11</v>
      </c>
      <c r="D13" s="107" t="s">
        <v>294</v>
      </c>
      <c r="E13" s="106" t="s">
        <v>294</v>
      </c>
      <c r="F13" s="106" t="s">
        <v>294</v>
      </c>
      <c r="G13" s="106" t="s">
        <v>294</v>
      </c>
      <c r="H13" s="106" t="s">
        <v>294</v>
      </c>
      <c r="I13" s="107" t="s">
        <v>294</v>
      </c>
      <c r="J13" s="106" t="s">
        <v>294</v>
      </c>
      <c r="K13" s="106" t="s">
        <v>294</v>
      </c>
      <c r="L13" s="106" t="s">
        <v>294</v>
      </c>
      <c r="M13" s="106" t="s">
        <v>294</v>
      </c>
      <c r="N13" s="106" t="s">
        <v>294</v>
      </c>
      <c r="O13" s="106" t="s">
        <v>294</v>
      </c>
      <c r="P13" s="285">
        <f>SUM(P14:P15)</f>
        <v>5549078.0006901929</v>
      </c>
      <c r="Q13" s="221">
        <v>0</v>
      </c>
      <c r="U13" s="216"/>
      <c r="V13" s="216"/>
    </row>
    <row r="14" spans="1:31" s="151" customFormat="1" ht="32" customHeight="1" x14ac:dyDescent="0.15">
      <c r="A14" s="222" t="s">
        <v>730</v>
      </c>
      <c r="B14" s="107" t="s">
        <v>526</v>
      </c>
      <c r="C14" s="107" t="s">
        <v>888</v>
      </c>
      <c r="D14" s="107" t="s">
        <v>172</v>
      </c>
      <c r="E14" s="106" t="s">
        <v>480</v>
      </c>
      <c r="F14" s="98" t="s">
        <v>312</v>
      </c>
      <c r="G14" s="98" t="s">
        <v>313</v>
      </c>
      <c r="H14" s="98" t="s">
        <v>481</v>
      </c>
      <c r="I14" s="107" t="s">
        <v>527</v>
      </c>
      <c r="J14" s="228" t="s">
        <v>726</v>
      </c>
      <c r="K14" s="98" t="s">
        <v>172</v>
      </c>
      <c r="L14" s="106" t="s">
        <v>481</v>
      </c>
      <c r="M14" s="106" t="s">
        <v>298</v>
      </c>
      <c r="N14" s="106"/>
      <c r="O14" s="106" t="s">
        <v>172</v>
      </c>
      <c r="P14" s="215">
        <v>2788867.8264840399</v>
      </c>
      <c r="Q14" s="238" t="s">
        <v>617</v>
      </c>
      <c r="U14" s="216"/>
      <c r="V14" s="216"/>
    </row>
    <row r="15" spans="1:31" s="151" customFormat="1" ht="32" customHeight="1" x14ac:dyDescent="0.15">
      <c r="A15" s="222" t="s">
        <v>730</v>
      </c>
      <c r="B15" s="107" t="s">
        <v>535</v>
      </c>
      <c r="C15" s="107" t="s">
        <v>888</v>
      </c>
      <c r="D15" s="107"/>
      <c r="E15" s="106" t="s">
        <v>480</v>
      </c>
      <c r="F15" s="98" t="s">
        <v>312</v>
      </c>
      <c r="G15" s="98" t="s">
        <v>313</v>
      </c>
      <c r="H15" s="98" t="s">
        <v>481</v>
      </c>
      <c r="I15" s="107" t="s">
        <v>529</v>
      </c>
      <c r="J15" s="228" t="s">
        <v>726</v>
      </c>
      <c r="K15" s="98" t="s">
        <v>172</v>
      </c>
      <c r="L15" s="106" t="s">
        <v>481</v>
      </c>
      <c r="M15" s="106" t="s">
        <v>531</v>
      </c>
      <c r="N15" s="106"/>
      <c r="O15" s="106" t="s">
        <v>172</v>
      </c>
      <c r="P15" s="215">
        <v>2760210.174206153</v>
      </c>
      <c r="Q15" s="238" t="s">
        <v>617</v>
      </c>
      <c r="U15" s="216"/>
      <c r="V15" s="216"/>
    </row>
    <row r="16" spans="1:31" s="151" customFormat="1" ht="32" customHeight="1" x14ac:dyDescent="0.15">
      <c r="A16" s="222"/>
      <c r="B16" s="107"/>
      <c r="C16" s="107"/>
      <c r="D16" s="107"/>
      <c r="E16" s="106"/>
      <c r="F16" s="98"/>
      <c r="G16" s="98"/>
      <c r="H16" s="98"/>
      <c r="I16" s="107"/>
      <c r="J16" s="228"/>
      <c r="K16" s="98"/>
      <c r="L16" s="106"/>
      <c r="M16" s="106"/>
      <c r="N16" s="106"/>
      <c r="O16" s="106"/>
      <c r="P16" s="215"/>
      <c r="Q16" s="238"/>
      <c r="U16" s="216"/>
      <c r="V16" s="216"/>
    </row>
    <row r="17" spans="1:22" s="151" customFormat="1" ht="32" customHeight="1" x14ac:dyDescent="0.15">
      <c r="A17" s="232" t="s">
        <v>316</v>
      </c>
      <c r="B17" s="105" t="s">
        <v>843</v>
      </c>
      <c r="C17" s="316" t="s">
        <v>11</v>
      </c>
      <c r="D17" s="107"/>
      <c r="E17" s="106"/>
      <c r="F17" s="106"/>
      <c r="G17" s="106"/>
      <c r="H17" s="107"/>
      <c r="I17" s="107"/>
      <c r="J17" s="106"/>
      <c r="K17" s="106"/>
      <c r="L17" s="106"/>
      <c r="M17" s="106"/>
      <c r="N17" s="106"/>
      <c r="O17" s="106"/>
      <c r="P17" s="215"/>
      <c r="Q17" s="217"/>
      <c r="U17" s="216"/>
      <c r="V17" s="216"/>
    </row>
    <row r="18" spans="1:22" s="151" customFormat="1" ht="32" customHeight="1" thickBot="1" x14ac:dyDescent="0.2">
      <c r="A18" s="233"/>
      <c r="B18" s="172"/>
      <c r="C18" s="172"/>
      <c r="D18" s="172"/>
      <c r="E18" s="171"/>
      <c r="F18" s="171"/>
      <c r="G18" s="171"/>
      <c r="H18" s="172"/>
      <c r="I18" s="172"/>
      <c r="J18" s="171"/>
      <c r="K18" s="171"/>
      <c r="L18" s="171"/>
      <c r="M18" s="171"/>
      <c r="N18" s="171"/>
      <c r="O18" s="171"/>
      <c r="P18" s="234"/>
      <c r="Q18" s="235"/>
      <c r="U18" s="216"/>
      <c r="V18" s="216"/>
    </row>
    <row r="19" spans="1:22" s="89" customFormat="1" ht="14" x14ac:dyDescent="0.15">
      <c r="A19" s="314"/>
      <c r="B19" s="314"/>
      <c r="C19" s="314"/>
      <c r="D19" s="314"/>
      <c r="E19" s="312"/>
      <c r="F19" s="312"/>
      <c r="G19" s="312"/>
      <c r="H19" s="314"/>
      <c r="I19" s="314"/>
      <c r="J19" s="312"/>
      <c r="K19" s="312"/>
      <c r="L19" s="312"/>
      <c r="M19" s="312"/>
      <c r="N19" s="312"/>
      <c r="O19" s="312"/>
      <c r="P19" s="312"/>
      <c r="Q19" s="314"/>
      <c r="U19" s="88"/>
      <c r="V19" s="88"/>
    </row>
    <row r="20" spans="1:22" s="89" customFormat="1" ht="14" x14ac:dyDescent="0.15">
      <c r="A20" s="314"/>
      <c r="B20" s="144"/>
      <c r="C20" s="144"/>
      <c r="D20" s="144"/>
      <c r="E20" s="144"/>
      <c r="F20" s="144"/>
      <c r="G20" s="147"/>
      <c r="H20" s="141"/>
      <c r="I20" s="141"/>
      <c r="J20" s="147"/>
      <c r="K20" s="147"/>
      <c r="L20" s="147"/>
      <c r="M20" s="147"/>
      <c r="N20" s="147"/>
      <c r="O20" s="147"/>
      <c r="P20" s="147"/>
      <c r="Q20" s="141"/>
      <c r="U20" s="88"/>
      <c r="V20" s="88"/>
    </row>
    <row r="21" spans="1:22" s="89" customFormat="1" ht="14" x14ac:dyDescent="0.15">
      <c r="A21" s="314"/>
      <c r="B21" s="620" t="s">
        <v>328</v>
      </c>
      <c r="C21" s="620"/>
      <c r="D21" s="620"/>
      <c r="E21" s="620"/>
      <c r="F21" s="90"/>
      <c r="G21" s="90"/>
      <c r="H21" s="91"/>
      <c r="I21" s="622" t="s">
        <v>840</v>
      </c>
      <c r="J21" s="622"/>
      <c r="K21" s="622"/>
      <c r="L21" s="622"/>
      <c r="M21" s="622"/>
      <c r="N21" s="622"/>
      <c r="O21" s="622"/>
      <c r="P21" s="622"/>
      <c r="Q21" s="147"/>
      <c r="U21" s="88"/>
      <c r="V21" s="88"/>
    </row>
    <row r="22" spans="1:22" s="89" customFormat="1" ht="14" x14ac:dyDescent="0.15">
      <c r="A22" s="314"/>
      <c r="B22" s="620" t="s">
        <v>862</v>
      </c>
      <c r="C22" s="620"/>
      <c r="D22" s="620"/>
      <c r="E22" s="620"/>
      <c r="F22" s="90"/>
      <c r="G22" s="90"/>
      <c r="H22" s="91"/>
      <c r="I22" s="165"/>
      <c r="J22" s="165"/>
      <c r="K22" s="165"/>
      <c r="L22" s="165"/>
      <c r="M22" s="165"/>
      <c r="P22" s="141"/>
      <c r="Q22" s="141"/>
      <c r="U22" s="88"/>
      <c r="V22" s="88"/>
    </row>
    <row r="23" spans="1:22" s="89" customFormat="1" ht="14" x14ac:dyDescent="0.15">
      <c r="A23" s="314"/>
      <c r="B23" s="620" t="s">
        <v>330</v>
      </c>
      <c r="C23" s="620"/>
      <c r="D23" s="620"/>
      <c r="E23" s="620"/>
      <c r="F23" s="90"/>
      <c r="G23" s="90"/>
      <c r="H23" s="91"/>
      <c r="I23" s="620" t="s">
        <v>36</v>
      </c>
      <c r="J23" s="620"/>
      <c r="K23" s="620"/>
      <c r="L23" s="620"/>
      <c r="M23" s="620"/>
      <c r="N23" s="620"/>
      <c r="O23" s="620"/>
      <c r="P23" s="620"/>
      <c r="Q23" s="141"/>
      <c r="U23" s="88"/>
      <c r="V23" s="88"/>
    </row>
    <row r="24" spans="1:22" s="89" customFormat="1" ht="14" x14ac:dyDescent="0.15">
      <c r="A24" s="314"/>
      <c r="B24" s="92"/>
      <c r="C24" s="311"/>
      <c r="D24" s="311"/>
      <c r="E24" s="311"/>
      <c r="F24" s="90"/>
      <c r="G24" s="90"/>
      <c r="H24" s="91"/>
      <c r="I24" s="311"/>
      <c r="J24" s="311"/>
      <c r="K24" s="311"/>
      <c r="L24" s="311"/>
      <c r="M24" s="90"/>
      <c r="N24" s="142"/>
      <c r="O24" s="140"/>
      <c r="P24" s="147"/>
      <c r="Q24" s="141"/>
      <c r="U24" s="88"/>
      <c r="V24" s="88"/>
    </row>
    <row r="25" spans="1:22" s="89" customFormat="1" ht="14" x14ac:dyDescent="0.15">
      <c r="A25" s="314"/>
      <c r="B25" s="93"/>
      <c r="C25" s="90"/>
      <c r="D25" s="90"/>
      <c r="E25" s="90"/>
      <c r="F25" s="90"/>
      <c r="G25" s="90"/>
      <c r="H25" s="91"/>
      <c r="I25" s="92"/>
      <c r="J25" s="92"/>
      <c r="K25" s="92"/>
      <c r="L25" s="94"/>
      <c r="M25" s="94"/>
      <c r="N25" s="143"/>
      <c r="O25" s="143"/>
      <c r="P25" s="147"/>
      <c r="Q25" s="141"/>
      <c r="U25" s="88"/>
      <c r="V25" s="88"/>
    </row>
    <row r="26" spans="1:22" s="89" customFormat="1" ht="14" x14ac:dyDescent="0.15">
      <c r="A26" s="314"/>
      <c r="B26" s="90"/>
      <c r="C26" s="92"/>
      <c r="D26" s="92"/>
      <c r="E26" s="92"/>
      <c r="F26" s="92"/>
      <c r="G26" s="92"/>
      <c r="H26" s="95"/>
      <c r="I26" s="633"/>
      <c r="J26" s="633"/>
      <c r="K26" s="633"/>
      <c r="L26" s="633"/>
      <c r="M26" s="93"/>
      <c r="N26" s="145"/>
      <c r="O26" s="145"/>
      <c r="P26" s="147"/>
      <c r="Q26" s="141"/>
      <c r="U26" s="88"/>
      <c r="V26" s="88"/>
    </row>
    <row r="27" spans="1:22" s="89" customFormat="1" ht="14" x14ac:dyDescent="0.15">
      <c r="B27" s="633" t="s">
        <v>395</v>
      </c>
      <c r="C27" s="633"/>
      <c r="D27" s="633"/>
      <c r="E27" s="633"/>
      <c r="F27" s="93"/>
      <c r="G27" s="93"/>
      <c r="H27" s="95"/>
      <c r="I27" s="633" t="s">
        <v>837</v>
      </c>
      <c r="J27" s="633"/>
      <c r="K27" s="633"/>
      <c r="L27" s="633"/>
      <c r="M27" s="633"/>
      <c r="N27" s="633"/>
      <c r="O27" s="633"/>
      <c r="P27" s="633"/>
      <c r="U27" s="88"/>
      <c r="V27" s="88"/>
    </row>
    <row r="28" spans="1:22" s="89" customFormat="1" ht="14" x14ac:dyDescent="0.15">
      <c r="B28" s="620" t="s">
        <v>839</v>
      </c>
      <c r="C28" s="620"/>
      <c r="D28" s="620"/>
      <c r="E28" s="620"/>
      <c r="F28" s="90"/>
      <c r="G28" s="90"/>
      <c r="H28" s="95"/>
      <c r="I28" s="620" t="s">
        <v>838</v>
      </c>
      <c r="J28" s="620"/>
      <c r="K28" s="620"/>
      <c r="L28" s="620"/>
      <c r="M28" s="620"/>
      <c r="N28" s="620"/>
      <c r="O28" s="620"/>
      <c r="P28" s="620"/>
      <c r="U28" s="88"/>
      <c r="V28" s="88"/>
    </row>
    <row r="29" spans="1:22" s="89" customFormat="1" ht="14" x14ac:dyDescent="0.15">
      <c r="J29" s="148"/>
      <c r="U29" s="88"/>
      <c r="V29" s="88"/>
    </row>
    <row r="30" spans="1:22" s="86" customFormat="1" ht="14" x14ac:dyDescent="0.15">
      <c r="J30" s="149"/>
      <c r="U30" s="108"/>
      <c r="V30" s="108"/>
    </row>
    <row r="31" spans="1:22" s="86" customFormat="1" ht="14" x14ac:dyDescent="0.15">
      <c r="J31" s="149"/>
      <c r="U31" s="108"/>
      <c r="V31" s="108"/>
    </row>
  </sheetData>
  <mergeCells count="49">
    <mergeCell ref="I26:L26"/>
    <mergeCell ref="B27:E27"/>
    <mergeCell ref="I27:P27"/>
    <mergeCell ref="B28:E28"/>
    <mergeCell ref="I28:P28"/>
    <mergeCell ref="B21:E21"/>
    <mergeCell ref="I21:P21"/>
    <mergeCell ref="B22:E22"/>
    <mergeCell ref="B23:E23"/>
    <mergeCell ref="I23:P23"/>
    <mergeCell ref="AA6:AA8"/>
    <mergeCell ref="AB6:AB8"/>
    <mergeCell ref="AC6:AC8"/>
    <mergeCell ref="AD6:AD8"/>
    <mergeCell ref="AE6:AE8"/>
    <mergeCell ref="F7:F8"/>
    <mergeCell ref="G7:G8"/>
    <mergeCell ref="J7:J8"/>
    <mergeCell ref="H6:H8"/>
    <mergeCell ref="I6:I8"/>
    <mergeCell ref="J6:K6"/>
    <mergeCell ref="Z6:Z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L6:L8"/>
    <mergeCell ref="M6:M8"/>
    <mergeCell ref="N6:N8"/>
    <mergeCell ref="K7:K8"/>
    <mergeCell ref="A1:Q1"/>
    <mergeCell ref="A2:Q2"/>
    <mergeCell ref="N4:Q4"/>
    <mergeCell ref="B5:G5"/>
    <mergeCell ref="N5:Q5"/>
    <mergeCell ref="A6:A8"/>
    <mergeCell ref="B6:B8"/>
    <mergeCell ref="C6:D6"/>
    <mergeCell ref="E6:E8"/>
    <mergeCell ref="F6:G6"/>
    <mergeCell ref="C7:C8"/>
    <mergeCell ref="D7:D8"/>
  </mergeCells>
  <phoneticPr fontId="25" type="noConversion"/>
  <printOptions horizontalCentered="1"/>
  <pageMargins left="0.27559055118110237" right="0.27559055118110237" top="0.9055118110236221" bottom="0.74803149606299213" header="0.31496062992125984" footer="0.31496062992125984"/>
  <pageSetup paperSize="258" scale="55" firstPageNumber="12" orientation="landscape" useFirstPageNumber="1" r:id="rId1"/>
  <headerFooter>
    <oddFooter>&amp;C&amp;P&amp;RDINAS KOPERASI UKM PERDAGANGAN DAN PERINDUSTRIAN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26</vt:i4>
      </vt:variant>
    </vt:vector>
  </HeadingPairs>
  <TitlesOfParts>
    <vt:vector size="44" baseType="lpstr">
      <vt:lpstr>MASA MANFAAT</vt:lpstr>
      <vt:lpstr>KIB A (MASTER)</vt:lpstr>
      <vt:lpstr>KIB A</vt:lpstr>
      <vt:lpstr>KIB B MASTER</vt:lpstr>
      <vt:lpstr>KIB B </vt:lpstr>
      <vt:lpstr>KIB B DIBAWAH KAPITALISASI</vt:lpstr>
      <vt:lpstr>KIB C MASTER</vt:lpstr>
      <vt:lpstr>KIB C </vt:lpstr>
      <vt:lpstr>KIB C DIBAWAH KAPITALISASI</vt:lpstr>
      <vt:lpstr>KIB C BUKAN KATEGORI ASET</vt:lpstr>
      <vt:lpstr>KIB D MASTER</vt:lpstr>
      <vt:lpstr>KIB D </vt:lpstr>
      <vt:lpstr>KIB D DIBAWAH KAPITALISASI</vt:lpstr>
      <vt:lpstr>KIB E</vt:lpstr>
      <vt:lpstr>KIB F</vt:lpstr>
      <vt:lpstr>KIB F (2)</vt:lpstr>
      <vt:lpstr>KIB B&lt;300000</vt:lpstr>
      <vt:lpstr>Sheet1</vt:lpstr>
      <vt:lpstr>'KIB A'!Print_Area</vt:lpstr>
      <vt:lpstr>'KIB A (MASTER)'!Print_Area</vt:lpstr>
      <vt:lpstr>'KIB B '!Print_Area</vt:lpstr>
      <vt:lpstr>'KIB B DIBAWAH KAPITALISASI'!Print_Area</vt:lpstr>
      <vt:lpstr>'KIB B MASTER'!Print_Area</vt:lpstr>
      <vt:lpstr>'KIB B&lt;300000'!Print_Area</vt:lpstr>
      <vt:lpstr>'KIB C '!Print_Area</vt:lpstr>
      <vt:lpstr>'KIB C BUKAN KATEGORI ASET'!Print_Area</vt:lpstr>
      <vt:lpstr>'KIB C DIBAWAH KAPITALISASI'!Print_Area</vt:lpstr>
      <vt:lpstr>'KIB C MASTER'!Print_Area</vt:lpstr>
      <vt:lpstr>'KIB D '!Print_Area</vt:lpstr>
      <vt:lpstr>'KIB D DIBAWAH KAPITALISASI'!Print_Area</vt:lpstr>
      <vt:lpstr>'KIB D MASTER'!Print_Area</vt:lpstr>
      <vt:lpstr>'KIB E'!Print_Area</vt:lpstr>
      <vt:lpstr>'KIB F'!Print_Area</vt:lpstr>
      <vt:lpstr>'KIB F (2)'!Print_Area</vt:lpstr>
      <vt:lpstr>'KIB A'!Print_Titles</vt:lpstr>
      <vt:lpstr>'KIB A (MASTER)'!Print_Titles</vt:lpstr>
      <vt:lpstr>'KIB B '!Print_Titles</vt:lpstr>
      <vt:lpstr>'KIB B DIBAWAH KAPITALISASI'!Print_Titles</vt:lpstr>
      <vt:lpstr>'KIB B MASTER'!Print_Titles</vt:lpstr>
      <vt:lpstr>'KIB B&lt;300000'!Print_Titles</vt:lpstr>
      <vt:lpstr>'KIB C '!Print_Titles</vt:lpstr>
      <vt:lpstr>'KIB C BUKAN KATEGORI ASET'!Print_Titles</vt:lpstr>
      <vt:lpstr>'KIB C DIBAWAH KAPITALISASI'!Print_Titles</vt:lpstr>
      <vt:lpstr>'KIB C MASTER'!Print_Titles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Microsoft Office User</cp:lastModifiedBy>
  <cp:lastPrinted>2020-08-09T11:20:04Z</cp:lastPrinted>
  <dcterms:created xsi:type="dcterms:W3CDTF">2013-03-26T19:07:06Z</dcterms:created>
  <dcterms:modified xsi:type="dcterms:W3CDTF">2020-08-14T03:19:17Z</dcterms:modified>
</cp:coreProperties>
</file>